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90" activeTab="1"/>
  </bookViews>
  <sheets>
    <sheet name="GFSPsum" sheetId="1" r:id="rId1"/>
    <sheet name="GFSP00" sheetId="2" r:id="rId2"/>
    <sheet name="GFSP99" sheetId="3" r:id="rId3"/>
    <sheet name="GFSP97)" sheetId="4" r:id="rId4"/>
    <sheet name="GFSP96" sheetId="5" r:id="rId5"/>
    <sheet name="GFSP95" sheetId="6" r:id="rId6"/>
    <sheet name="GFSP94" sheetId="7" r:id="rId7"/>
    <sheet name="GFSP93" sheetId="8" r:id="rId8"/>
    <sheet name="GFSP92" sheetId="9" r:id="rId9"/>
    <sheet name="GFSP91" sheetId="10" r:id="rId10"/>
    <sheet name="GFSP90" sheetId="11" r:id="rId11"/>
    <sheet name="GFSP89" sheetId="12" r:id="rId12"/>
    <sheet name="GFSP88" sheetId="13" r:id="rId13"/>
    <sheet name="GFSP87" sheetId="14" r:id="rId14"/>
    <sheet name="GFSP86" sheetId="15" r:id="rId15"/>
    <sheet name="GFSP85" sheetId="16" r:id="rId16"/>
    <sheet name="GFSP84" sheetId="17" r:id="rId17"/>
    <sheet name="GFSPfrm" sheetId="18" r:id="rId18"/>
  </sheets>
  <definedNames>
    <definedName name="\a">#REF!</definedName>
    <definedName name="\g">#REF!</definedName>
    <definedName name="\o">#REF!</definedName>
    <definedName name="\p">#REF!</definedName>
    <definedName name="\q">#REF!</definedName>
    <definedName name="\s">#REF!</definedName>
    <definedName name="_Fill" localSheetId="1" hidden="1">'GFSP00'!$A$4:$A$101</definedName>
    <definedName name="_Fill" localSheetId="16" hidden="1">'GFSP84'!$A$4:$A$101</definedName>
    <definedName name="_Fill" localSheetId="15" hidden="1">'GFSP85'!$A$4:$A$101</definedName>
    <definedName name="_Fill" localSheetId="14" hidden="1">'GFSP86'!$A$4:$A$101</definedName>
    <definedName name="_Fill" localSheetId="13" hidden="1">'GFSP87'!$A$4:$A$101</definedName>
    <definedName name="_Fill" localSheetId="12" hidden="1">'GFSP88'!$A$4:$A$101</definedName>
    <definedName name="_Fill" localSheetId="11" hidden="1">'GFSP89'!$A$4:$A$101</definedName>
    <definedName name="_Fill" localSheetId="10" hidden="1">'GFSP90'!$A$4:$A$101</definedName>
    <definedName name="_Fill" localSheetId="9" hidden="1">'GFSP91'!$A$4:$A$101</definedName>
    <definedName name="_Fill" localSheetId="8" hidden="1">'GFSP92'!$A$4:$A$101</definedName>
    <definedName name="_Fill" localSheetId="7" hidden="1">'GFSP93'!$A$4:$A$101</definedName>
    <definedName name="_Fill" localSheetId="6" hidden="1">'GFSP94'!$A$4:$A$101</definedName>
    <definedName name="_Fill" localSheetId="5" hidden="1">'GFSP95'!$A$4:$A$101</definedName>
    <definedName name="_Fill" localSheetId="4" hidden="1">'GFSP96'!$A$4:$A$101</definedName>
    <definedName name="_Fill" localSheetId="3" hidden="1">'GFSP97)'!$A$4:$A$101</definedName>
    <definedName name="_Fill" localSheetId="2" hidden="1">'GFSP99'!$A$4:$A$101</definedName>
    <definedName name="_Fill" localSheetId="17" hidden="1">'GFSPfrm'!$A$4:$A$101</definedName>
    <definedName name="_Fill" localSheetId="0" hidden="1">'GFSPsum'!$A$4:$A$101</definedName>
    <definedName name="_Fill" hidden="1">#REF!</definedName>
    <definedName name="_Regression_Int" localSheetId="1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10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7" hidden="1">1</definedName>
    <definedName name="_Regression_Int" localSheetId="0" hidden="1">1</definedName>
    <definedName name="summary" localSheetId="1">'GFSP00'!$T$1:$AF$22</definedName>
    <definedName name="summary" localSheetId="16">'GFSP84'!$T$1:$AF$22</definedName>
    <definedName name="summary" localSheetId="15">'GFSP85'!$T$1:$AF$22</definedName>
    <definedName name="summary" localSheetId="14">'GFSP86'!$T$1:$AF$22</definedName>
    <definedName name="summary" localSheetId="13">'GFSP87'!$T$1:$AF$22</definedName>
    <definedName name="summary" localSheetId="12">'GFSP88'!$T$1:$AF$22</definedName>
    <definedName name="summary" localSheetId="11">'GFSP89'!$T$1:$AF$22</definedName>
    <definedName name="summary" localSheetId="10">'GFSP90'!$T$1:$AF$22</definedName>
    <definedName name="summary" localSheetId="9">'GFSP91'!$T$1:$AF$22</definedName>
    <definedName name="summary" localSheetId="8">'GFSP92'!$T$1:$AF$22</definedName>
    <definedName name="summary" localSheetId="7">'GFSP93'!$T$1:$AF$22</definedName>
    <definedName name="summary" localSheetId="6">'GFSP94'!$T$1:$AF$22</definedName>
    <definedName name="summary" localSheetId="5">'GFSP95'!$T$1:$AF$22</definedName>
    <definedName name="summary" localSheetId="4">'GFSP96'!$T$1:$AF$22</definedName>
    <definedName name="summary" localSheetId="3">'GFSP97)'!$T$1:$AF$22</definedName>
    <definedName name="summary" localSheetId="2">'GFSP99'!$T$1:$AF$22</definedName>
    <definedName name="summary" localSheetId="17">'GFSPfrm'!$T$1:$AF$22</definedName>
    <definedName name="summary" localSheetId="0">'GFSPsum'!$T$1:$AF$22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<sst xmlns="http://schemas.openxmlformats.org/spreadsheetml/2006/main" count="1305" uniqueCount="78">
  <si>
    <t>Gulf Fritillary</t>
  </si>
  <si>
    <t>Spring 1984-93</t>
  </si>
  <si>
    <t>SUMMARY:</t>
  </si>
  <si>
    <t>Date</t>
  </si>
  <si>
    <t>#3</t>
  </si>
  <si>
    <t>#5</t>
  </si>
  <si>
    <t xml:space="preserve">  #3*</t>
  </si>
  <si>
    <t xml:space="preserve"> #3*</t>
  </si>
  <si>
    <t xml:space="preserve">   #3*</t>
  </si>
  <si>
    <t xml:space="preserve"> Sum</t>
  </si>
  <si>
    <t>Total caught</t>
  </si>
  <si>
    <t xml:space="preserve">   Week</t>
  </si>
  <si>
    <t xml:space="preserve"> Trap #3</t>
  </si>
  <si>
    <t xml:space="preserve"> Total</t>
  </si>
  <si>
    <t xml:space="preserve">  %</t>
  </si>
  <si>
    <t>Net no. in #3 trap adj</t>
  </si>
  <si>
    <t xml:space="preserve">      % migration</t>
  </si>
  <si>
    <t xml:space="preserve">              % flying south</t>
  </si>
  <si>
    <t>sw</t>
  </si>
  <si>
    <t>se</t>
  </si>
  <si>
    <t>nw</t>
  </si>
  <si>
    <t>ne</t>
  </si>
  <si>
    <t>NET</t>
  </si>
  <si>
    <t>CUM</t>
  </si>
  <si>
    <t xml:space="preserve"> CUM</t>
  </si>
  <si>
    <t xml:space="preserve">  NET</t>
  </si>
  <si>
    <t xml:space="preserve"> %CUM</t>
  </si>
  <si>
    <t xml:space="preserve">  S</t>
  </si>
  <si>
    <t xml:space="preserve">  N</t>
  </si>
  <si>
    <t>Total net northward</t>
  </si>
  <si>
    <t xml:space="preserve"> (center)</t>
  </si>
  <si>
    <t>(adjusted)</t>
  </si>
  <si>
    <t xml:space="preserve"> catch</t>
  </si>
  <si>
    <t xml:space="preserve">    (center)</t>
  </si>
  <si>
    <t>Min</t>
  </si>
  <si>
    <t>Max</t>
  </si>
  <si>
    <t>Mean</t>
  </si>
  <si>
    <t>Count</t>
  </si>
  <si>
    <t>8Mar</t>
  </si>
  <si>
    <t>Sum southward #3+#5</t>
  </si>
  <si>
    <t>15Mar</t>
  </si>
  <si>
    <t>Sum northward #3+#5</t>
  </si>
  <si>
    <t>22Mar</t>
  </si>
  <si>
    <t>% northward #3+#5</t>
  </si>
  <si>
    <t>29Mar</t>
  </si>
  <si>
    <t>05Apr</t>
  </si>
  <si>
    <t>% east ((se/(se+sw))*100)</t>
  </si>
  <si>
    <t>12Apr</t>
  </si>
  <si>
    <t>19Apr</t>
  </si>
  <si>
    <t>26Apr</t>
  </si>
  <si>
    <t>#3 + #5</t>
  </si>
  <si>
    <t>03May</t>
  </si>
  <si>
    <t>10May</t>
  </si>
  <si>
    <t>17May</t>
  </si>
  <si>
    <t>24May</t>
  </si>
  <si>
    <t>31May</t>
  </si>
  <si>
    <t>SUM</t>
  </si>
  <si>
    <t>mean</t>
  </si>
  <si>
    <t>Spring 2000</t>
  </si>
  <si>
    <t>Spring 1999</t>
  </si>
  <si>
    <t>Spring 1997</t>
  </si>
  <si>
    <t>Spring 1996</t>
  </si>
  <si>
    <t>Spring 1995</t>
  </si>
  <si>
    <t>Spring 1994</t>
  </si>
  <si>
    <t>Spring 19</t>
  </si>
  <si>
    <t>Spring 1992</t>
  </si>
  <si>
    <t>Spring 1991</t>
  </si>
  <si>
    <t>Spring 1990</t>
  </si>
  <si>
    <t>Spring 1989</t>
  </si>
  <si>
    <t>Spring 1988</t>
  </si>
  <si>
    <t>Spring 1987</t>
  </si>
  <si>
    <t>Spring 1986</t>
  </si>
  <si>
    <t>Spring 1985</t>
  </si>
  <si>
    <t>Spring 1984</t>
  </si>
  <si>
    <t>normalized</t>
  </si>
  <si>
    <t>no.N</t>
  </si>
  <si>
    <t>no.S</t>
  </si>
  <si>
    <t>% northward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</si>
</sst>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dd\-mmm_)"/>
    <numFmt numFmtId="167" formatCode="0.0_)"/>
    <numFmt numFmtId="168" formatCode="0_)"/>
    <numFmt numFmtId="169" formatCode="0.00_)"/>
    <numFmt numFmtId="170" formatCode="0.0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Courier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9" fontId="4" fillId="0" borderId="0" applyFont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5" fillId="0" borderId="0" xfId="23">
      <alignment/>
      <protection/>
    </xf>
    <xf numFmtId="164" fontId="5" fillId="0" borderId="0" xfId="23" applyProtection="1">
      <alignment/>
      <protection/>
    </xf>
    <xf numFmtId="164" fontId="5" fillId="0" borderId="0" xfId="24">
      <alignment/>
      <protection/>
    </xf>
    <xf numFmtId="164" fontId="5" fillId="0" borderId="0" xfId="24" applyProtection="1">
      <alignment/>
      <protection/>
    </xf>
    <xf numFmtId="164" fontId="5" fillId="0" borderId="0" xfId="25">
      <alignment/>
      <protection/>
    </xf>
    <xf numFmtId="164" fontId="5" fillId="0" borderId="0" xfId="25" applyProtection="1">
      <alignment/>
      <protection/>
    </xf>
    <xf numFmtId="164" fontId="5" fillId="0" borderId="0" xfId="26">
      <alignment/>
      <protection/>
    </xf>
    <xf numFmtId="164" fontId="5" fillId="0" borderId="0" xfId="26" applyProtection="1">
      <alignment/>
      <protection/>
    </xf>
    <xf numFmtId="164" fontId="4" fillId="0" borderId="0" xfId="22" applyFont="1">
      <alignment/>
      <protection/>
    </xf>
    <xf numFmtId="164" fontId="1" fillId="0" borderId="0" xfId="22" applyFont="1" applyAlignment="1" applyProtection="1">
      <alignment horizontal="left"/>
      <protection/>
    </xf>
    <xf numFmtId="164" fontId="1" fillId="0" borderId="0" xfId="22" applyFont="1">
      <alignment/>
      <protection/>
    </xf>
    <xf numFmtId="164" fontId="1" fillId="0" borderId="0" xfId="22" applyFont="1" applyProtection="1">
      <alignment/>
      <protection/>
    </xf>
    <xf numFmtId="164" fontId="5" fillId="0" borderId="0" xfId="22">
      <alignment/>
      <protection/>
    </xf>
    <xf numFmtId="167" fontId="4" fillId="0" borderId="0" xfId="22" applyNumberFormat="1" applyFont="1" applyProtection="1">
      <alignment/>
      <protection/>
    </xf>
    <xf numFmtId="164" fontId="4" fillId="0" borderId="0" xfId="22" applyFont="1" applyAlignment="1" applyProtection="1">
      <alignment horizontal="center"/>
      <protection/>
    </xf>
    <xf numFmtId="164" fontId="4" fillId="0" borderId="0" xfId="22" applyFont="1" applyAlignment="1" applyProtection="1">
      <alignment horizontal="right"/>
      <protection/>
    </xf>
    <xf numFmtId="164" fontId="4" fillId="0" borderId="0" xfId="22" applyFont="1" applyAlignment="1" applyProtection="1">
      <alignment horizontal="left"/>
      <protection/>
    </xf>
    <xf numFmtId="164" fontId="4" fillId="0" borderId="0" xfId="22" applyFont="1" applyProtection="1">
      <alignment/>
      <protection/>
    </xf>
    <xf numFmtId="16" fontId="4" fillId="0" borderId="0" xfId="22" applyNumberFormat="1" applyFont="1" applyProtection="1">
      <alignment/>
      <protection/>
    </xf>
    <xf numFmtId="164" fontId="5" fillId="0" borderId="0" xfId="19">
      <alignment/>
      <protection/>
    </xf>
    <xf numFmtId="168" fontId="4" fillId="0" borderId="0" xfId="22" applyNumberFormat="1" applyFont="1" applyProtection="1">
      <alignment/>
      <protection/>
    </xf>
    <xf numFmtId="164" fontId="4" fillId="0" borderId="0" xfId="22" applyFont="1" applyAlignment="1" quotePrefix="1">
      <alignment horizontal="left"/>
      <protection/>
    </xf>
    <xf numFmtId="164" fontId="4" fillId="0" borderId="0" xfId="22" applyFont="1" quotePrefix="1">
      <alignment/>
      <protection/>
    </xf>
    <xf numFmtId="164" fontId="4" fillId="0" borderId="0" xfId="22" applyFont="1" applyAlignment="1" applyProtection="1" quotePrefix="1">
      <alignment horizontal="left"/>
      <protection/>
    </xf>
    <xf numFmtId="164" fontId="5" fillId="0" borderId="0" xfId="19" applyProtection="1">
      <alignment/>
      <protection/>
    </xf>
    <xf numFmtId="164" fontId="5" fillId="0" borderId="0" xfId="19" applyAlignment="1" applyProtection="1">
      <alignment horizontal="left"/>
      <protection/>
    </xf>
    <xf numFmtId="164" fontId="5" fillId="0" borderId="0" xfId="22" applyProtection="1">
      <alignment/>
      <protection/>
    </xf>
    <xf numFmtId="165" fontId="4" fillId="0" borderId="0" xfId="22" applyNumberFormat="1" applyFo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4" fontId="4" fillId="0" borderId="0" xfId="19" applyFont="1">
      <alignment/>
      <protection/>
    </xf>
    <xf numFmtId="164" fontId="4" fillId="0" borderId="0" xfId="19" applyFont="1" applyProtection="1">
      <alignment/>
      <protection/>
    </xf>
    <xf numFmtId="164" fontId="4" fillId="0" borderId="0" xfId="19" applyFont="1" applyAlignment="1" applyProtection="1">
      <alignment horizontal="left"/>
      <protection/>
    </xf>
    <xf numFmtId="164" fontId="4" fillId="0" borderId="0" xfId="19" applyFont="1" applyAlignment="1">
      <alignment horizontal="right"/>
      <protection/>
    </xf>
    <xf numFmtId="164" fontId="4" fillId="0" borderId="0" xfId="19" applyFont="1" applyAlignment="1" applyProtection="1">
      <alignment horizontal="right"/>
      <protection/>
    </xf>
    <xf numFmtId="170" fontId="4" fillId="0" borderId="0" xfId="22" applyNumberFormat="1" applyFo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Normal_BESPR89" xfId="19"/>
    <cellStyle name="Normal_BESPR91" xfId="20"/>
    <cellStyle name="Normal_BESPR92" xfId="21"/>
    <cellStyle name="Normal_GFFLfrm" xfId="22"/>
    <cellStyle name="Normal_GFSPR89" xfId="23"/>
    <cellStyle name="Normal_GFSPR90" xfId="24"/>
    <cellStyle name="Normal_GFSPR91" xfId="25"/>
    <cellStyle name="Normal_GFSPR92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2975"/>
          <c:w val="0.918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GFSPsum!$W$4:$W$16</c:f>
              <c:strCache/>
            </c:strRef>
          </c:cat>
          <c:val>
            <c:numRef>
              <c:f>GFSPsum!$AA$4:$AA$16</c:f>
              <c:numCache>
                <c:ptCount val="13"/>
                <c:pt idx="0">
                  <c:v>0.1531393568147014</c:v>
                </c:pt>
                <c:pt idx="1">
                  <c:v>0.6891271056661562</c:v>
                </c:pt>
                <c:pt idx="2">
                  <c:v>1.1485451761102603</c:v>
                </c:pt>
                <c:pt idx="3">
                  <c:v>4.134762633996937</c:v>
                </c:pt>
                <c:pt idx="4">
                  <c:v>6.278713629402756</c:v>
                </c:pt>
                <c:pt idx="5">
                  <c:v>8.499234303215927</c:v>
                </c:pt>
                <c:pt idx="6">
                  <c:v>13.47626339969372</c:v>
                </c:pt>
                <c:pt idx="7">
                  <c:v>12.940275650842267</c:v>
                </c:pt>
                <c:pt idx="8">
                  <c:v>18.070444104134765</c:v>
                </c:pt>
                <c:pt idx="9">
                  <c:v>16.079632465543646</c:v>
                </c:pt>
                <c:pt idx="10">
                  <c:v>11.638591117917304</c:v>
                </c:pt>
                <c:pt idx="11">
                  <c:v>5.283307810107198</c:v>
                </c:pt>
                <c:pt idx="12">
                  <c:v>1.6079632465543645</c:v>
                </c:pt>
              </c:numCache>
            </c:numRef>
          </c:val>
        </c:ser>
        <c:gapWidth val="0"/>
        <c:axId val="30460377"/>
        <c:axId val="5707938"/>
      </c:bar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07938"/>
        <c:crosses val="autoZero"/>
        <c:auto val="0"/>
        <c:lblOffset val="100"/>
        <c:noMultiLvlLbl val="0"/>
      </c:catAx>
      <c:valAx>
        <c:axId val="570793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46037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'GFSP97)'!$X$4:$X$16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'GFSP97)'!$AC$4:$AC$16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5919235"/>
        <c:axId val="56402204"/>
      </c:barChart>
      <c:catAx>
        <c:axId val="6591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02204"/>
        <c:crosses val="autoZero"/>
        <c:auto val="0"/>
        <c:lblOffset val="100"/>
        <c:noMultiLvlLbl val="0"/>
      </c:catAx>
      <c:valAx>
        <c:axId val="5640220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91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495"/>
          <c:w val="0.89925"/>
          <c:h val="0.7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GFSP96!$X$4:$X$16</c:f>
              <c:strCache/>
            </c:strRef>
          </c:cat>
          <c:val>
            <c:numRef>
              <c:f>GFSP96!$AA$4:$AA$16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7857789"/>
        <c:axId val="5175782"/>
      </c:bar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75782"/>
        <c:crosses val="autoZero"/>
        <c:auto val="0"/>
        <c:lblOffset val="100"/>
        <c:noMultiLvlLbl val="0"/>
      </c:catAx>
      <c:valAx>
        <c:axId val="517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5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4675"/>
          <c:w val="0.898"/>
          <c:h val="0.78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GFSP96!$X$4:$X$16</c:f>
              <c:strCache/>
            </c:strRef>
          </c:cat>
          <c:val>
            <c:numRef>
              <c:f>GFSP96!$AC$4:$AC$16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6582039"/>
        <c:axId val="16585168"/>
      </c:barChart>
      <c:catAx>
        <c:axId val="4658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585168"/>
        <c:crosses val="autoZero"/>
        <c:auto val="0"/>
        <c:lblOffset val="100"/>
        <c:noMultiLvlLbl val="0"/>
      </c:catAx>
      <c:valAx>
        <c:axId val="1658516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582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GFSP95!$X$4:$X$16</c:f>
              <c:strCache/>
            </c:strRef>
          </c:cat>
          <c:val>
            <c:numRef>
              <c:f>GFSP95!$AA$4:$AA$16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048785"/>
        <c:axId val="1221338"/>
      </c:bar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21338"/>
        <c:crosses val="autoZero"/>
        <c:auto val="0"/>
        <c:lblOffset val="100"/>
        <c:noMultiLvlLbl val="0"/>
      </c:catAx>
      <c:valAx>
        <c:axId val="1221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48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GFSP95!$X$4:$X$16</c:f>
              <c:strCache/>
            </c:strRef>
          </c:cat>
          <c:val>
            <c:numRef>
              <c:f>GFSP95!$AC$4:$AC$16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0992043"/>
        <c:axId val="31819524"/>
      </c:barChart>
      <c:catAx>
        <c:axId val="1099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819524"/>
        <c:crosses val="autoZero"/>
        <c:auto val="0"/>
        <c:lblOffset val="100"/>
        <c:noMultiLvlLbl val="0"/>
      </c:catAx>
      <c:valAx>
        <c:axId val="3181952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9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GFSP94!$X$4:$X$16</c:f>
              <c:strCache/>
            </c:strRef>
          </c:cat>
          <c:val>
            <c:numRef>
              <c:f>GFSP94!$AA$4:$AA$16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7940261"/>
        <c:axId val="27244622"/>
      </c:bar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244622"/>
        <c:crosses val="autoZero"/>
        <c:auto val="0"/>
        <c:lblOffset val="100"/>
        <c:noMultiLvlLbl val="0"/>
      </c:catAx>
      <c:valAx>
        <c:axId val="272446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940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GFSP94!$X$4:$X$16</c:f>
              <c:strCache/>
            </c:strRef>
          </c:cat>
          <c:val>
            <c:numRef>
              <c:f>GFSP94!$AC$4:$AC$16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3875007"/>
        <c:axId val="59330744"/>
      </c:barChart>
      <c:catAx>
        <c:axId val="43875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30744"/>
        <c:crosses val="autoZero"/>
        <c:auto val="0"/>
        <c:lblOffset val="100"/>
        <c:noMultiLvlLbl val="0"/>
      </c:catAx>
      <c:valAx>
        <c:axId val="5933074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875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GFSP93!$X$4:$X$16</c:f>
              <c:strCache/>
            </c:strRef>
          </c:cat>
          <c:val>
            <c:numRef>
              <c:f>GFSP93!$AA$4:$AA$16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060930"/>
        <c:crosses val="autoZero"/>
        <c:auto val="0"/>
        <c:lblOffset val="100"/>
        <c:noMultiLvlLbl val="0"/>
      </c:catAx>
      <c:valAx>
        <c:axId val="4106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21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GFSP93!$X$4:$X$16</c:f>
              <c:strCache/>
            </c:strRef>
          </c:cat>
          <c:val>
            <c:numRef>
              <c:f>GFSP93!$AC$4:$AC$16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4004051"/>
        <c:axId val="37601004"/>
      </c:barChart>
      <c:catAx>
        <c:axId val="34004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601004"/>
        <c:crosses val="autoZero"/>
        <c:auto val="0"/>
        <c:lblOffset val="100"/>
        <c:noMultiLvlLbl val="0"/>
      </c:catAx>
      <c:valAx>
        <c:axId val="3760100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04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GFSP92!$X$4:$X$16</c:f>
              <c:strCache/>
            </c:strRef>
          </c:cat>
          <c:val>
            <c:numRef>
              <c:f>GFSP92!$AA$4:$AA$16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864717"/>
        <c:axId val="25782454"/>
      </c:barChart>
      <c:catAx>
        <c:axId val="2864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782454"/>
        <c:crosses val="autoZero"/>
        <c:auto val="0"/>
        <c:lblOffset val="100"/>
        <c:noMultiLvlLbl val="0"/>
      </c:catAx>
      <c:valAx>
        <c:axId val="25782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4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2725"/>
          <c:w val="0.91725"/>
          <c:h val="0.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GFSPsum!$X$4:$X$16</c:f>
              <c:strCache/>
            </c:strRef>
          </c:cat>
          <c:val>
            <c:numRef>
              <c:f>GFSPsum!$AC$4:$AC$16</c:f>
              <c:numCach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98.80952380952381</c:v>
                </c:pt>
                <c:pt idx="5">
                  <c:v>99.11504424778761</c:v>
                </c:pt>
                <c:pt idx="6">
                  <c:v>100</c:v>
                </c:pt>
                <c:pt idx="7">
                  <c:v>99.41520467836257</c:v>
                </c:pt>
                <c:pt idx="8">
                  <c:v>99.16666666666667</c:v>
                </c:pt>
                <c:pt idx="9">
                  <c:v>98.1651376146789</c:v>
                </c:pt>
                <c:pt idx="10">
                  <c:v>95.23809523809524</c:v>
                </c:pt>
                <c:pt idx="11">
                  <c:v>96</c:v>
                </c:pt>
                <c:pt idx="12">
                  <c:v>80</c:v>
                </c:pt>
              </c:numCache>
            </c:numRef>
          </c:val>
        </c:ser>
        <c:gapWidth val="0"/>
        <c:axId val="51371443"/>
        <c:axId val="59689804"/>
      </c:barChart>
      <c:catAx>
        <c:axId val="51371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89804"/>
        <c:crosses val="autoZero"/>
        <c:auto val="0"/>
        <c:lblOffset val="100"/>
        <c:noMultiLvlLbl val="0"/>
      </c:catAx>
      <c:valAx>
        <c:axId val="5968980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>
            <c:manualLayout>
              <c:xMode val="factor"/>
              <c:yMode val="factor"/>
              <c:x val="0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371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GFSP92!$X$4:$X$16</c:f>
              <c:strCache/>
            </c:strRef>
          </c:cat>
          <c:val>
            <c:numRef>
              <c:f>GFSP92!$AC$4:$AC$16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0715495"/>
        <c:axId val="8004000"/>
      </c:barChart>
      <c:catAx>
        <c:axId val="30715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004000"/>
        <c:crosses val="autoZero"/>
        <c:auto val="0"/>
        <c:lblOffset val="100"/>
        <c:noMultiLvlLbl val="0"/>
      </c:catAx>
      <c:valAx>
        <c:axId val="800400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1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GFSP91!$X$4:$X$16</c:f>
              <c:strCache/>
            </c:strRef>
          </c:cat>
          <c:val>
            <c:numRef>
              <c:f>GFSP91!$AA$4:$AA$16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927137"/>
        <c:axId val="44344234"/>
      </c:barChart>
      <c:catAx>
        <c:axId val="49271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44234"/>
        <c:crosses val="autoZero"/>
        <c:auto val="0"/>
        <c:lblOffset val="100"/>
        <c:noMultiLvlLbl val="0"/>
      </c:catAx>
      <c:valAx>
        <c:axId val="4434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GFSP91!$X$4:$X$16</c:f>
              <c:strCache/>
            </c:strRef>
          </c:cat>
          <c:val>
            <c:numRef>
              <c:f>GFSP91!$AC$4:$AC$16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3553787"/>
        <c:axId val="35113172"/>
      </c:barChart>
      <c:catAx>
        <c:axId val="63553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13172"/>
        <c:crosses val="autoZero"/>
        <c:auto val="0"/>
        <c:lblOffset val="100"/>
        <c:noMultiLvlLbl val="0"/>
      </c:catAx>
      <c:valAx>
        <c:axId val="3511317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553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GFSP90!$X$4:$X$16</c:f>
              <c:strCache/>
            </c:strRef>
          </c:cat>
          <c:val>
            <c:numRef>
              <c:f>GFSP90!$AA$4:$AA$16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7583093"/>
        <c:axId val="25594654"/>
      </c:bar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94654"/>
        <c:crosses val="autoZero"/>
        <c:auto val="0"/>
        <c:lblOffset val="100"/>
        <c:noMultiLvlLbl val="0"/>
      </c:catAx>
      <c:valAx>
        <c:axId val="2559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8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GFSP90!$X$4:$X$16</c:f>
              <c:strCache/>
            </c:strRef>
          </c:cat>
          <c:val>
            <c:numRef>
              <c:f>GFSP90!$AC$4:$AC$16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9025295"/>
        <c:axId val="59901064"/>
      </c:barChart>
      <c:catAx>
        <c:axId val="2902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901064"/>
        <c:crosses val="autoZero"/>
        <c:auto val="0"/>
        <c:lblOffset val="100"/>
        <c:noMultiLvlLbl val="0"/>
      </c:catAx>
      <c:valAx>
        <c:axId val="5990106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25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GFSP89!$X$4:$X$16</c:f>
              <c:strCache/>
            </c:strRef>
          </c:cat>
          <c:val>
            <c:numRef>
              <c:f>GFSP89!$AA$4:$AA$16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238665"/>
        <c:axId val="20147986"/>
      </c:barChart>
      <c:catAx>
        <c:axId val="2238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147986"/>
        <c:crosses val="autoZero"/>
        <c:auto val="0"/>
        <c:lblOffset val="100"/>
        <c:noMultiLvlLbl val="0"/>
      </c:catAx>
      <c:valAx>
        <c:axId val="2014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8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GFSP89!$X$4:$X$16</c:f>
              <c:strCache/>
            </c:strRef>
          </c:cat>
          <c:val>
            <c:numRef>
              <c:f>GFSP89!$AC$4:$AC$16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7114147"/>
        <c:axId val="21374140"/>
      </c:barChart>
      <c:catAx>
        <c:axId val="4711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74140"/>
        <c:crosses val="autoZero"/>
        <c:auto val="0"/>
        <c:lblOffset val="100"/>
        <c:noMultiLvlLbl val="0"/>
      </c:catAx>
      <c:valAx>
        <c:axId val="2137414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114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GFSP88!$X$4:$X$16</c:f>
              <c:strCache/>
            </c:strRef>
          </c:cat>
          <c:val>
            <c:numRef>
              <c:f>GFSP88!$AA$4:$AA$16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8149533"/>
        <c:axId val="53583750"/>
      </c:bar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583750"/>
        <c:crosses val="autoZero"/>
        <c:auto val="0"/>
        <c:lblOffset val="100"/>
        <c:noMultiLvlLbl val="0"/>
      </c:catAx>
      <c:valAx>
        <c:axId val="53583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1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GFSP87!$X$4:$X$16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GFSP87!$AC$4:$AC$16</c:f>
              <c:numCache>
                <c:ptCount val="13"/>
                <c:pt idx="1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83.33333333333333</c:v>
                </c:pt>
                <c:pt idx="10">
                  <c:v>100</c:v>
                </c:pt>
                <c:pt idx="11">
                  <c:v>100</c:v>
                </c:pt>
                <c:pt idx="12">
                  <c:v>80</c:v>
                </c:pt>
              </c:numCache>
            </c:numRef>
          </c:val>
        </c:ser>
        <c:gapWidth val="0"/>
        <c:axId val="12491703"/>
        <c:axId val="45316464"/>
      </c:barChart>
      <c:catAx>
        <c:axId val="124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316464"/>
        <c:crosses val="autoZero"/>
        <c:auto val="0"/>
        <c:lblOffset val="100"/>
        <c:noMultiLvlLbl val="0"/>
      </c:catAx>
      <c:valAx>
        <c:axId val="4531646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491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GFSP87!$X$4:$X$16</c:f>
              <c:strCache/>
            </c:strRef>
          </c:cat>
          <c:val>
            <c:numRef>
              <c:f>GFSP87!$AA$4:$AA$16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194993"/>
        <c:axId val="46754938"/>
      </c:barChart>
      <c:catAx>
        <c:axId val="5194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54938"/>
        <c:crosses val="autoZero"/>
        <c:auto val="0"/>
        <c:lblOffset val="100"/>
        <c:noMultiLvlLbl val="0"/>
      </c:catAx>
      <c:valAx>
        <c:axId val="467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94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125"/>
          <c:w val="0.9275"/>
          <c:h val="0.937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GFSPsum!$AR$4:$AR$16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GFSPsum!$AS$4:$AS$16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30"/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35926"/>
        <c:crosses val="autoZero"/>
        <c:auto val="0"/>
        <c:lblOffset val="100"/>
        <c:noMultiLvlLbl val="0"/>
      </c:catAx>
      <c:valAx>
        <c:axId val="303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GFSP87!$X$4:$X$16</c:f>
              <c:strCache/>
            </c:strRef>
          </c:cat>
          <c:val>
            <c:numRef>
              <c:f>GFSP87!$AC$4:$AC$16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8141259"/>
        <c:axId val="29053604"/>
      </c:barChart>
      <c:catAx>
        <c:axId val="18141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053604"/>
        <c:crosses val="autoZero"/>
        <c:auto val="0"/>
        <c:lblOffset val="100"/>
        <c:noMultiLvlLbl val="0"/>
      </c:catAx>
      <c:valAx>
        <c:axId val="2905360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141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GFSP86!$X$4:$X$16</c:f>
              <c:strCache/>
            </c:strRef>
          </c:cat>
          <c:val>
            <c:numRef>
              <c:f>GFSP86!$AA$4:$AA$16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0155845"/>
        <c:axId val="4531694"/>
      </c:bar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1694"/>
        <c:crosses val="autoZero"/>
        <c:auto val="0"/>
        <c:lblOffset val="100"/>
        <c:noMultiLvlLbl val="0"/>
      </c:catAx>
      <c:valAx>
        <c:axId val="453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155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GFSP86!$X$4:$X$16</c:f>
              <c:strCache/>
            </c:strRef>
          </c:cat>
          <c:val>
            <c:numRef>
              <c:f>GFSP86!$AC$4:$AC$16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40785247"/>
        <c:axId val="31522904"/>
      </c:barChart>
      <c:catAx>
        <c:axId val="4078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522904"/>
        <c:crosses val="autoZero"/>
        <c:auto val="0"/>
        <c:lblOffset val="100"/>
        <c:noMultiLvlLbl val="0"/>
      </c:catAx>
      <c:valAx>
        <c:axId val="31522904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785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75"/>
          <c:w val="0.8997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GFSP85!$X$4:$X$16</c:f>
              <c:strCache/>
            </c:strRef>
          </c:cat>
          <c:val>
            <c:numRef>
              <c:f>GFSP85!$AA$4:$AA$16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5270681"/>
        <c:axId val="3218402"/>
      </c:bar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18402"/>
        <c:crosses val="autoZero"/>
        <c:auto val="0"/>
        <c:lblOffset val="100"/>
        <c:noMultiLvlLbl val="0"/>
      </c:catAx>
      <c:valAx>
        <c:axId val="3218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7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7"/>
          <c:w val="0.89825"/>
          <c:h val="0.783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GFSP85!$X$4:$X$16</c:f>
              <c:strCache/>
            </c:strRef>
          </c:cat>
          <c:val>
            <c:numRef>
              <c:f>GFSP85!$AC$4:$AC$16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8965619"/>
        <c:axId val="59363980"/>
      </c:barChart>
      <c:catAx>
        <c:axId val="2896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363980"/>
        <c:crosses val="autoZero"/>
        <c:auto val="0"/>
        <c:lblOffset val="100"/>
        <c:noMultiLvlLbl val="0"/>
      </c:catAx>
      <c:valAx>
        <c:axId val="5936398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96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GFSP84!$X$4:$X$16</c:f>
              <c:strCache/>
            </c:strRef>
          </c:cat>
          <c:val>
            <c:numRef>
              <c:f>GFSP84!$AA$4:$AA$16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4513773"/>
        <c:axId val="43753046"/>
      </c:bar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753046"/>
        <c:crosses val="autoZero"/>
        <c:auto val="0"/>
        <c:lblOffset val="100"/>
        <c:noMultiLvlLbl val="0"/>
      </c:catAx>
      <c:valAx>
        <c:axId val="4375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13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GFSP84!$X$4:$X$16</c:f>
              <c:strCache/>
            </c:strRef>
          </c:cat>
          <c:val>
            <c:numRef>
              <c:f>GFSP84!$AC$4:$AC$16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58233095"/>
        <c:axId val="54335808"/>
      </c:barChart>
      <c:catAx>
        <c:axId val="5823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335808"/>
        <c:crosses val="autoZero"/>
        <c:auto val="0"/>
        <c:lblOffset val="100"/>
        <c:noMultiLvlLbl val="0"/>
      </c:catAx>
      <c:valAx>
        <c:axId val="5433580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233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GFSPfrm!$AA$4:$AA$16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9260225"/>
        <c:axId val="39124298"/>
      </c:bar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24298"/>
        <c:crosses val="autoZero"/>
        <c:auto val="0"/>
        <c:lblOffset val="100"/>
        <c:noMultiLvlLbl val="0"/>
      </c:catAx>
      <c:valAx>
        <c:axId val="39124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260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GFSPfrm!$X$4:$X$16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GFSPfrm!$AC$4:$AC$16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6574363"/>
        <c:axId val="14951540"/>
      </c:barChart>
      <c:catAx>
        <c:axId val="1657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951540"/>
        <c:crosses val="autoZero"/>
        <c:auto val="0"/>
        <c:lblOffset val="100"/>
        <c:noMultiLvlLbl val="0"/>
      </c:catAx>
      <c:valAx>
        <c:axId val="14951540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574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31"/>
          <c:w val="0.926"/>
          <c:h val="0.93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GFSPsum!$AG$4:$AG$16</c:f>
              <c:strCache/>
            </c:strRef>
          </c:cat>
          <c:val>
            <c:numRef>
              <c:f>GFSPsum!$AM$4:$AM$16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583424"/>
        <c:crosses val="autoZero"/>
        <c:auto val="0"/>
        <c:lblOffset val="100"/>
        <c:noMultiLvlLbl val="0"/>
      </c:catAx>
      <c:valAx>
        <c:axId val="4458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No. Southward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323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GFSP00!$AA$4:$AA$16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5706497"/>
        <c:axId val="54487562"/>
      </c:bar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87562"/>
        <c:crosses val="autoZero"/>
        <c:auto val="0"/>
        <c:lblOffset val="100"/>
        <c:noMultiLvlLbl val="0"/>
      </c:catAx>
      <c:valAx>
        <c:axId val="54487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706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GFSP00!$X$4:$X$16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GFSP00!$AC$4:$AC$16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20626011"/>
        <c:axId val="51416372"/>
      </c:barChart>
      <c:catAx>
        <c:axId val="2062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416372"/>
        <c:crosses val="autoZero"/>
        <c:auto val="0"/>
        <c:lblOffset val="100"/>
        <c:noMultiLvlLbl val="0"/>
      </c:catAx>
      <c:valAx>
        <c:axId val="51416372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62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GFSP99!$AA$4:$AA$16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60094165"/>
        <c:axId val="3976574"/>
      </c:bar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76574"/>
        <c:crosses val="autoZero"/>
        <c:auto val="0"/>
        <c:lblOffset val="100"/>
        <c:noMultiLvlLbl val="0"/>
      </c:catAx>
      <c:valAx>
        <c:axId val="3976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0941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4525"/>
          <c:w val="0.89825"/>
          <c:h val="0.791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GFSP99!$X$4:$X$16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GFSP99!$AC$4:$AC$16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35789167"/>
        <c:axId val="53667048"/>
      </c:barChart>
      <c:catAx>
        <c:axId val="357891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Week (center date)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667048"/>
        <c:crosses val="autoZero"/>
        <c:auto val="0"/>
        <c:lblOffset val="100"/>
        <c:noMultiLvlLbl val="0"/>
      </c:catAx>
      <c:valAx>
        <c:axId val="53667048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Per Cent Northward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789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049"/>
          <c:w val="0.8997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'GFSP97)'!$X$4:$X$16</c:f>
              <c:strCache>
                <c:ptCount val="13"/>
                <c:pt idx="0">
                  <c:v>8Mar</c:v>
                </c:pt>
                <c:pt idx="2">
                  <c:v>22Mar</c:v>
                </c:pt>
                <c:pt idx="4">
                  <c:v>05Apr</c:v>
                </c:pt>
                <c:pt idx="6">
                  <c:v>19Apr</c:v>
                </c:pt>
                <c:pt idx="8">
                  <c:v>03May</c:v>
                </c:pt>
                <c:pt idx="10">
                  <c:v>17May</c:v>
                </c:pt>
                <c:pt idx="12">
                  <c:v>31May</c:v>
                </c:pt>
              </c:strCache>
            </c:strRef>
          </c:cat>
          <c:val>
            <c:numRef>
              <c:f>'GFSP97)'!$AA$4:$AA$16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0"/>
        <c:axId val="13241385"/>
        <c:axId val="52063602"/>
      </c:bar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63602"/>
        <c:crosses val="autoZero"/>
        <c:auto val="0"/>
        <c:lblOffset val="100"/>
        <c:noMultiLvlLbl val="0"/>
      </c:catAx>
      <c:valAx>
        <c:axId val="52063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Net S (% of season total)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24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0</xdr:row>
      <xdr:rowOff>104775</xdr:rowOff>
    </xdr:from>
    <xdr:to>
      <xdr:col>32</xdr:col>
      <xdr:colOff>0</xdr:colOff>
      <xdr:row>11</xdr:row>
      <xdr:rowOff>66675</xdr:rowOff>
    </xdr:to>
    <xdr:graphicFrame>
      <xdr:nvGraphicFramePr>
        <xdr:cNvPr id="1" name="Chart 2"/>
        <xdr:cNvGraphicFramePr/>
      </xdr:nvGraphicFramePr>
      <xdr:xfrm>
        <a:off x="12087225" y="104775"/>
        <a:ext cx="312420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123825</xdr:colOff>
      <xdr:row>11</xdr:row>
      <xdr:rowOff>142875</xdr:rowOff>
    </xdr:from>
    <xdr:to>
      <xdr:col>32</xdr:col>
      <xdr:colOff>9525</xdr:colOff>
      <xdr:row>23</xdr:row>
      <xdr:rowOff>76200</xdr:rowOff>
    </xdr:to>
    <xdr:graphicFrame>
      <xdr:nvGraphicFramePr>
        <xdr:cNvPr id="2" name="Chart 4"/>
        <xdr:cNvGraphicFramePr/>
      </xdr:nvGraphicFramePr>
      <xdr:xfrm>
        <a:off x="12144375" y="2009775"/>
        <a:ext cx="3076575" cy="201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45</xdr:col>
      <xdr:colOff>390525</xdr:colOff>
      <xdr:row>3</xdr:row>
      <xdr:rowOff>9525</xdr:rowOff>
    </xdr:from>
    <xdr:to>
      <xdr:col>47</xdr:col>
      <xdr:colOff>1438275</xdr:colOff>
      <xdr:row>13</xdr:row>
      <xdr:rowOff>152400</xdr:rowOff>
    </xdr:to>
    <xdr:graphicFrame>
      <xdr:nvGraphicFramePr>
        <xdr:cNvPr id="3" name="Chart 5"/>
        <xdr:cNvGraphicFramePr/>
      </xdr:nvGraphicFramePr>
      <xdr:xfrm>
        <a:off x="20183475" y="552450"/>
        <a:ext cx="3476625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45</xdr:col>
      <xdr:colOff>400050</xdr:colOff>
      <xdr:row>14</xdr:row>
      <xdr:rowOff>85725</xdr:rowOff>
    </xdr:from>
    <xdr:to>
      <xdr:col>47</xdr:col>
      <xdr:colOff>1400175</xdr:colOff>
      <xdr:row>24</xdr:row>
      <xdr:rowOff>66675</xdr:rowOff>
    </xdr:to>
    <xdr:graphicFrame>
      <xdr:nvGraphicFramePr>
        <xdr:cNvPr id="4" name="Chart 6"/>
        <xdr:cNvGraphicFramePr/>
      </xdr:nvGraphicFramePr>
      <xdr:xfrm>
        <a:off x="20193000" y="2438400"/>
        <a:ext cx="3429000" cy="1771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1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2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28850"/>
        <a:ext cx="4400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95250</xdr:colOff>
      <xdr:row>12</xdr:row>
      <xdr:rowOff>0</xdr:rowOff>
    </xdr:from>
    <xdr:to>
      <xdr:col>31</xdr:col>
      <xdr:colOff>762000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44275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</xdr:colOff>
      <xdr:row>0</xdr:row>
      <xdr:rowOff>66675</xdr:rowOff>
    </xdr:from>
    <xdr:to>
      <xdr:col>31</xdr:col>
      <xdr:colOff>752475</xdr:colOff>
      <xdr:row>11</xdr:row>
      <xdr:rowOff>28575</xdr:rowOff>
    </xdr:to>
    <xdr:graphicFrame>
      <xdr:nvGraphicFramePr>
        <xdr:cNvPr id="1" name="Chart 2"/>
        <xdr:cNvGraphicFramePr/>
      </xdr:nvGraphicFramePr>
      <xdr:xfrm>
        <a:off x="11268075" y="66675"/>
        <a:ext cx="44672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85725</xdr:colOff>
      <xdr:row>12</xdr:row>
      <xdr:rowOff>0</xdr:rowOff>
    </xdr:from>
    <xdr:to>
      <xdr:col>31</xdr:col>
      <xdr:colOff>752475</xdr:colOff>
      <xdr:row>23</xdr:row>
      <xdr:rowOff>95250</xdr:rowOff>
    </xdr:to>
    <xdr:graphicFrame>
      <xdr:nvGraphicFramePr>
        <xdr:cNvPr id="2" name="Chart 4"/>
        <xdr:cNvGraphicFramePr/>
      </xdr:nvGraphicFramePr>
      <xdr:xfrm>
        <a:off x="11334750" y="2257425"/>
        <a:ext cx="4400550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T118"/>
  <sheetViews>
    <sheetView zoomScale="75" zoomScaleNormal="75" workbookViewId="0" topLeftCell="S1">
      <selection activeCell="X25" sqref="X25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7" width="4.25390625" style="10" customWidth="1"/>
    <col min="28" max="28" width="5.375" style="10" customWidth="1"/>
    <col min="29" max="29" width="4.875" style="10" customWidth="1"/>
    <col min="30" max="30" width="4.00390625" style="10" customWidth="1"/>
    <col min="31" max="31" width="5.00390625" style="10" customWidth="1"/>
    <col min="32" max="32" width="41.875" style="10" customWidth="1"/>
    <col min="33" max="45" width="4.625" style="10" customWidth="1"/>
    <col min="46" max="46" width="7.375" style="10" customWidth="1"/>
    <col min="47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1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1984-93</v>
      </c>
      <c r="AC1" s="15"/>
    </row>
    <row r="2" spans="1:45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1374</v>
      </c>
      <c r="X2" s="18" t="s">
        <v>11</v>
      </c>
      <c r="Z2" s="18" t="s">
        <v>12</v>
      </c>
      <c r="AB2" s="18" t="s">
        <v>13</v>
      </c>
      <c r="AC2" s="18" t="s">
        <v>14</v>
      </c>
      <c r="AD2" s="31" t="s">
        <v>74</v>
      </c>
      <c r="AE2" s="31"/>
      <c r="AG2" s="18" t="s">
        <v>11</v>
      </c>
      <c r="AI2" s="31" t="s">
        <v>15</v>
      </c>
      <c r="AJ2" s="31"/>
      <c r="AK2" s="32" t="s">
        <v>16</v>
      </c>
      <c r="AL2" s="32"/>
      <c r="AM2" s="31"/>
      <c r="AN2" s="31" t="s">
        <v>17</v>
      </c>
      <c r="AO2" s="31"/>
      <c r="AP2" s="31"/>
      <c r="AQ2" s="31"/>
      <c r="AR2" s="31"/>
      <c r="AS2" s="31"/>
    </row>
    <row r="3" spans="2:45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1318</v>
      </c>
      <c r="W3" s="14"/>
      <c r="X3" s="16" t="s">
        <v>30</v>
      </c>
      <c r="Z3" s="18" t="s">
        <v>31</v>
      </c>
      <c r="AB3" s="18" t="s">
        <v>32</v>
      </c>
      <c r="AC3" s="18" t="s">
        <v>28</v>
      </c>
      <c r="AD3" s="31" t="s">
        <v>75</v>
      </c>
      <c r="AE3" s="31" t="s">
        <v>76</v>
      </c>
      <c r="AG3" s="16" t="s">
        <v>33</v>
      </c>
      <c r="AI3" s="33" t="s">
        <v>34</v>
      </c>
      <c r="AJ3" s="33" t="s">
        <v>35</v>
      </c>
      <c r="AK3" s="33" t="s">
        <v>34</v>
      </c>
      <c r="AL3" s="33" t="s">
        <v>35</v>
      </c>
      <c r="AM3" s="33" t="s">
        <v>36</v>
      </c>
      <c r="AN3" s="33" t="s">
        <v>34</v>
      </c>
      <c r="AO3" s="33" t="s">
        <v>35</v>
      </c>
      <c r="AP3" s="33" t="s">
        <v>36</v>
      </c>
      <c r="AQ3" s="31" t="s">
        <v>37</v>
      </c>
      <c r="AR3" s="31"/>
      <c r="AS3" s="31"/>
    </row>
    <row r="4" spans="1:45" ht="12.75">
      <c r="A4" s="20">
        <f>DATE(89,3,5)</f>
        <v>32572</v>
      </c>
      <c r="B4" s="36">
        <f>SUM(GFSP00:GFSP84!B4)</f>
        <v>0</v>
      </c>
      <c r="C4" s="36">
        <f>SUM(GFSP00:GFSP84!C4)</f>
        <v>0</v>
      </c>
      <c r="D4" s="36">
        <f>SUM(GFSP00:GFSP84!D4)</f>
        <v>0</v>
      </c>
      <c r="E4" s="36">
        <f>SUM(GFSP00:GFSP84!E4)</f>
        <v>0</v>
      </c>
      <c r="F4" s="36">
        <f>SUM(GFSP00:GFSP84!F4)</f>
        <v>0</v>
      </c>
      <c r="G4" s="36">
        <f>SUM(GFSP00:GFSP84!G4)</f>
        <v>0</v>
      </c>
      <c r="H4" s="36">
        <f>SUM(GFSP00:GFSP84!H4)</f>
        <v>0</v>
      </c>
      <c r="I4" s="36">
        <f>SUM(GFSP00:GFSP84!I4)</f>
        <v>0</v>
      </c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W4" s="23" t="s">
        <v>38</v>
      </c>
      <c r="X4" s="23" t="s">
        <v>38</v>
      </c>
      <c r="Z4" s="22">
        <f>SUM(N4:N10)</f>
        <v>0.9347496206373292</v>
      </c>
      <c r="AA4" s="15">
        <f aca="true" t="shared" si="6" ref="AA4:AA16">Z4*100/$Z$17</f>
        <v>0.15174506828528073</v>
      </c>
      <c r="AB4" s="22">
        <f>SUM(Q4:Q10)+SUM(R4:R10)</f>
        <v>2</v>
      </c>
      <c r="AC4" s="22">
        <f>100*SUM(Q4:Q10)/AB4</f>
        <v>100</v>
      </c>
      <c r="AD4" s="31">
        <f>Z4*AC4/$Z$17</f>
        <v>0.15174506828528073</v>
      </c>
      <c r="AE4" s="31">
        <f>-Z4*(100-AC4)/$Z$17</f>
        <v>0</v>
      </c>
      <c r="AG4" s="23" t="s">
        <v>38</v>
      </c>
      <c r="AI4" s="34">
        <f>MINA(GFSP93:GFSP84!$AK$4)</f>
        <v>0</v>
      </c>
      <c r="AJ4" s="34">
        <f>MAXA(GFSP93:GFSP84!Z4)</f>
        <v>0</v>
      </c>
      <c r="AK4" s="34">
        <f>MINA(GFSP93:GFSP84!$AA$4)</f>
        <v>0</v>
      </c>
      <c r="AL4" s="34">
        <f>MAXA(GFSP93:GFSP84!AA4)</f>
        <v>0</v>
      </c>
      <c r="AM4" s="34">
        <f>AVERAGEA(GFSP93:GFSP84!AA4)</f>
        <v>0</v>
      </c>
      <c r="AN4" s="34">
        <f>MINA(GFSP93:GFSP84!$AC$4)</f>
        <v>0</v>
      </c>
      <c r="AO4" s="34">
        <f>MAXA(GFSP93:GFSP84!AC4)</f>
        <v>0</v>
      </c>
      <c r="AP4" s="34" t="e">
        <f>AVERAGEA(GFSP93:GFSP84!AC4)</f>
        <v>#DIV/0!</v>
      </c>
      <c r="AQ4" s="34">
        <f>COUNTA(GFSP93:GFSP84!AC4)</f>
        <v>0</v>
      </c>
      <c r="AR4" s="31">
        <v>1984</v>
      </c>
      <c r="AS4" s="31">
        <f>GFSP84!$Z$17</f>
        <v>7</v>
      </c>
    </row>
    <row r="5" spans="1:45" ht="15">
      <c r="A5" s="20">
        <v>32573</v>
      </c>
      <c r="B5" s="36">
        <f>SUM(GFSP00:GFSP84!B5)</f>
        <v>0</v>
      </c>
      <c r="C5" s="36">
        <f>SUM(GFSP00:GFSP84!C5)</f>
        <v>0</v>
      </c>
      <c r="D5" s="36">
        <f>SUM(GFSP00:GFSP84!D5)</f>
        <v>0</v>
      </c>
      <c r="E5" s="36">
        <f>SUM(GFSP00:GFSP84!E5)</f>
        <v>0</v>
      </c>
      <c r="F5" s="36">
        <f>SUM(GFSP00:GFSP84!F5)</f>
        <v>0</v>
      </c>
      <c r="G5" s="36">
        <f>SUM(GFSP00:GFSP84!G5)</f>
        <v>0</v>
      </c>
      <c r="H5" s="36">
        <f>SUM(GFSP00:GFSP84!H5)</f>
        <v>0</v>
      </c>
      <c r="I5" s="36">
        <f>SUM(GFSP00:GFSP84!I5)</f>
        <v>0</v>
      </c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28</v>
      </c>
      <c r="W5" s="24" t="s">
        <v>40</v>
      </c>
      <c r="X5" s="14"/>
      <c r="Y5" s="24" t="s">
        <v>40</v>
      </c>
      <c r="Z5" s="22">
        <f>SUM(N11:N17)</f>
        <v>4.206373292867982</v>
      </c>
      <c r="AA5" s="15">
        <f t="shared" si="6"/>
        <v>0.6828528072837632</v>
      </c>
      <c r="AB5" s="22">
        <f>SUM(Q11:Q17)+SUM(R11:R17)</f>
        <v>9</v>
      </c>
      <c r="AC5" s="22">
        <f>100*SUM(Q11:Q17)/AB5</f>
        <v>100</v>
      </c>
      <c r="AD5" s="31">
        <f aca="true" t="shared" si="9" ref="AD5:AD16">Z5*AC5/$Z$17</f>
        <v>0.6828528072837632</v>
      </c>
      <c r="AE5" s="31">
        <f aca="true" t="shared" si="10" ref="AE5:AE16">-Z5*(100-AC5)/$Z$17</f>
        <v>0</v>
      </c>
      <c r="AG5" s="14"/>
      <c r="AH5" s="24" t="s">
        <v>40</v>
      </c>
      <c r="AI5" s="34">
        <f>MINA(GFSP93:GFSP84!$AK$4)</f>
        <v>0</v>
      </c>
      <c r="AJ5" s="34">
        <f>MAXA(GFSP93:GFSP84!Z5)</f>
        <v>1.8421052631578947</v>
      </c>
      <c r="AK5" s="34">
        <f>MINA(GFSP93:GFSP84!$AA$4)</f>
        <v>0</v>
      </c>
      <c r="AL5" s="34">
        <f>MAXA(GFSP93:GFSP84!AA5)</f>
        <v>5.2631578947368425</v>
      </c>
      <c r="AM5" s="34">
        <f>AVERAGEA(GFSP93:GFSP84!AA5)</f>
        <v>0.7535885167464116</v>
      </c>
      <c r="AN5" s="34">
        <f>MINA(GFSP93:GFSP84!$AC$4)</f>
        <v>0</v>
      </c>
      <c r="AO5" s="34">
        <f>MAXA(GFSP93:GFSP84!AC5)</f>
        <v>100</v>
      </c>
      <c r="AP5" s="34">
        <f>AVERAGEA(GFSP93:GFSP84!AC5)</f>
        <v>100</v>
      </c>
      <c r="AQ5" s="34">
        <f>COUNTA(GFSP93:GFSP84!AC5)</f>
        <v>2</v>
      </c>
      <c r="AR5" s="31">
        <v>1985</v>
      </c>
      <c r="AS5" s="31">
        <f>GFSP85!$Z$17</f>
        <v>5.999999999999999</v>
      </c>
    </row>
    <row r="6" spans="1:45" ht="12.75">
      <c r="A6" s="20">
        <v>32574</v>
      </c>
      <c r="B6" s="36">
        <f>SUM(GFSP00:GFSP84!B6)</f>
        <v>0</v>
      </c>
      <c r="C6" s="36">
        <f>SUM(GFSP00:GFSP84!C6)</f>
        <v>0</v>
      </c>
      <c r="D6" s="36">
        <f>SUM(GFSP00:GFSP84!D6)</f>
        <v>0</v>
      </c>
      <c r="E6" s="36">
        <f>SUM(GFSP00:GFSP84!E6)</f>
        <v>0</v>
      </c>
      <c r="F6" s="36">
        <f>SUM(GFSP00:GFSP84!F6)</f>
        <v>0</v>
      </c>
      <c r="G6" s="36">
        <f>SUM(GFSP00:GFSP84!G6)</f>
        <v>0</v>
      </c>
      <c r="H6" s="36">
        <f>SUM(GFSP00:GFSP84!H6)</f>
        <v>0</v>
      </c>
      <c r="I6" s="36">
        <f>SUM(GFSP00:GFSP84!I6)</f>
        <v>0</v>
      </c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1346</v>
      </c>
      <c r="W6" s="24" t="s">
        <v>42</v>
      </c>
      <c r="X6" s="24" t="s">
        <v>42</v>
      </c>
      <c r="Z6" s="22">
        <f>SUM(N18:N24)</f>
        <v>7.01062215477997</v>
      </c>
      <c r="AA6" s="15">
        <f t="shared" si="6"/>
        <v>1.1380880121396055</v>
      </c>
      <c r="AB6" s="22">
        <f>SUM(Q18:Q24)+SUM(R18:R24)</f>
        <v>15</v>
      </c>
      <c r="AC6" s="22">
        <f>100*SUM(Q18:Q24)/AB6</f>
        <v>100</v>
      </c>
      <c r="AD6" s="31">
        <f t="shared" si="9"/>
        <v>1.1380880121396055</v>
      </c>
      <c r="AE6" s="31">
        <f t="shared" si="10"/>
        <v>0</v>
      </c>
      <c r="AG6" s="24" t="s">
        <v>42</v>
      </c>
      <c r="AI6" s="34">
        <f>MINA(GFSP93:GFSP84!$AK$4)</f>
        <v>0</v>
      </c>
      <c r="AJ6" s="34">
        <f>MAXA(GFSP93:GFSP84!Z6)</f>
        <v>1.8421052631578947</v>
      </c>
      <c r="AK6" s="34">
        <f>MINA(GFSP93:GFSP84!$AA$4)</f>
        <v>0</v>
      </c>
      <c r="AL6" s="34">
        <f>MAXA(GFSP93:GFSP84!AA6)</f>
        <v>5.2631578947368425</v>
      </c>
      <c r="AM6" s="34">
        <f>AVERAGEA(GFSP93:GFSP84!AA6)</f>
        <v>0.8388843352073977</v>
      </c>
      <c r="AN6" s="34">
        <f>MINA(GFSP93:GFSP84!$AC$4)</f>
        <v>0</v>
      </c>
      <c r="AO6" s="34">
        <f>MAXA(GFSP93:GFSP84!AC6)</f>
        <v>100</v>
      </c>
      <c r="AP6" s="34">
        <f>AVERAGEA(GFSP93:GFSP84!AC6)</f>
        <v>100</v>
      </c>
      <c r="AQ6" s="34">
        <f>COUNTA(GFSP93:GFSP84!AC6)</f>
        <v>3</v>
      </c>
      <c r="AR6" s="31">
        <v>1986</v>
      </c>
      <c r="AS6" s="31">
        <f>GFSP86!$Z$17</f>
        <v>22</v>
      </c>
    </row>
    <row r="7" spans="1:45" ht="12.75">
      <c r="A7" s="20">
        <v>32575</v>
      </c>
      <c r="B7" s="36">
        <f>SUM(GFSP00:GFSP84!B7)</f>
        <v>0</v>
      </c>
      <c r="C7" s="36">
        <f>SUM(GFSP00:GFSP84!C7)</f>
        <v>0</v>
      </c>
      <c r="D7" s="36">
        <f>SUM(GFSP00:GFSP84!D7)</f>
        <v>0</v>
      </c>
      <c r="E7" s="36">
        <f>SUM(GFSP00:GFSP84!E7)</f>
        <v>0</v>
      </c>
      <c r="F7" s="36">
        <f>SUM(GFSP00:GFSP84!F7)</f>
        <v>0</v>
      </c>
      <c r="G7" s="36">
        <f>SUM(GFSP00:GFSP84!G7)</f>
        <v>0</v>
      </c>
      <c r="H7" s="36">
        <f>SUM(GFSP00:GFSP84!H7)</f>
        <v>0</v>
      </c>
      <c r="I7" s="36">
        <f>SUM(GFSP00:GFSP84!I7)</f>
        <v>0</v>
      </c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97.96215429403202</v>
      </c>
      <c r="W7" s="24" t="s">
        <v>44</v>
      </c>
      <c r="Y7" s="24" t="s">
        <v>44</v>
      </c>
      <c r="Z7" s="22">
        <f>SUM(N25:N31)</f>
        <v>25.238239757207893</v>
      </c>
      <c r="AA7" s="15">
        <f t="shared" si="6"/>
        <v>4.0971168437025804</v>
      </c>
      <c r="AB7" s="22">
        <f>SUM(Q25:Q31)+SUM(R25:R31)</f>
        <v>54</v>
      </c>
      <c r="AC7" s="22">
        <f>100*SUM(Q25:Q31)/AB7</f>
        <v>100</v>
      </c>
      <c r="AD7" s="31">
        <f t="shared" si="9"/>
        <v>4.0971168437025804</v>
      </c>
      <c r="AE7" s="31">
        <f t="shared" si="10"/>
        <v>0</v>
      </c>
      <c r="AH7" s="24" t="s">
        <v>44</v>
      </c>
      <c r="AI7" s="34">
        <f>MINA(GFSP93:GFSP84!$AK$4)</f>
        <v>0</v>
      </c>
      <c r="AJ7" s="34">
        <f>MAXA(GFSP93:GFSP84!Z7)</f>
        <v>1.381578947368421</v>
      </c>
      <c r="AK7" s="34">
        <f>MINA(GFSP93:GFSP84!$AA$4)</f>
        <v>0</v>
      </c>
      <c r="AL7" s="34">
        <f>MAXA(GFSP93:GFSP84!AA7)</f>
        <v>3.947368421052632</v>
      </c>
      <c r="AM7" s="34">
        <f>AVERAGEA(GFSP93:GFSP84!AA7)</f>
        <v>1.3436543483743377</v>
      </c>
      <c r="AN7" s="34">
        <f>MINA(GFSP93:GFSP84!$AC$4)</f>
        <v>0</v>
      </c>
      <c r="AO7" s="34">
        <f>MAXA(GFSP93:GFSP84!AC7)</f>
        <v>100</v>
      </c>
      <c r="AP7" s="34">
        <f>AVERAGEA(GFSP93:GFSP84!AC7)</f>
        <v>100</v>
      </c>
      <c r="AQ7" s="34">
        <f>COUNTA(GFSP93:GFSP84!AC7)</f>
        <v>5</v>
      </c>
      <c r="AR7" s="31">
        <v>1987</v>
      </c>
      <c r="AS7" s="31">
        <f>GFSP87!$Z$17</f>
        <v>22.999999999999996</v>
      </c>
    </row>
    <row r="8" spans="1:45" ht="12.75">
      <c r="A8" s="20">
        <v>32576</v>
      </c>
      <c r="B8" s="36">
        <f>SUM(GFSP00:GFSP84!B8)</f>
        <v>0</v>
      </c>
      <c r="C8" s="36">
        <f>SUM(GFSP00:GFSP84!C8)</f>
        <v>0</v>
      </c>
      <c r="D8" s="36">
        <f>SUM(GFSP00:GFSP84!D8)</f>
        <v>0</v>
      </c>
      <c r="E8" s="36">
        <f>SUM(GFSP00:GFSP84!E8)</f>
        <v>0</v>
      </c>
      <c r="F8" s="36">
        <f>SUM(GFSP00:GFSP84!F8)</f>
        <v>0</v>
      </c>
      <c r="G8" s="36">
        <f>SUM(GFSP00:GFSP84!G8)</f>
        <v>0</v>
      </c>
      <c r="H8" s="36">
        <f>SUM(GFSP00:GFSP84!H8)</f>
        <v>0</v>
      </c>
      <c r="I8" s="36">
        <f>SUM(GFSP00:GFSP84!I8)</f>
        <v>0</v>
      </c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24" t="s">
        <v>45</v>
      </c>
      <c r="X8" s="24" t="s">
        <v>45</v>
      </c>
      <c r="Z8" s="22">
        <f>SUM(N32:N38)</f>
        <v>38.3247344461305</v>
      </c>
      <c r="AA8" s="15">
        <f t="shared" si="6"/>
        <v>6.22154779969651</v>
      </c>
      <c r="AB8" s="22">
        <f>SUM(Q32:Q38)+SUM(R32:R38)</f>
        <v>84</v>
      </c>
      <c r="AC8" s="22">
        <f>100*SUM(Q32:Q38)/AB8</f>
        <v>98.80952380952381</v>
      </c>
      <c r="AD8" s="31">
        <f t="shared" si="9"/>
        <v>6.147481754462028</v>
      </c>
      <c r="AE8" s="31">
        <f t="shared" si="10"/>
        <v>-0.07406604523448222</v>
      </c>
      <c r="AG8" s="24" t="s">
        <v>45</v>
      </c>
      <c r="AI8" s="34">
        <f>MINA(GFSP93:GFSP84!$AK$4)</f>
        <v>0</v>
      </c>
      <c r="AJ8" s="34">
        <f>MAXA(GFSP93:GFSP84!Z8)</f>
        <v>2</v>
      </c>
      <c r="AK8" s="34">
        <f>MINA(GFSP93:GFSP84!$AA$4)</f>
        <v>0</v>
      </c>
      <c r="AL8" s="34">
        <f>MAXA(GFSP93:GFSP84!AA8)</f>
        <v>14.285714285714286</v>
      </c>
      <c r="AM8" s="34">
        <f>AVERAGEA(GFSP93:GFSP84!AA8)</f>
        <v>4.472081956556518</v>
      </c>
      <c r="AN8" s="34">
        <f>MINA(GFSP93:GFSP84!$AC$4)</f>
        <v>0</v>
      </c>
      <c r="AO8" s="34">
        <f>MAXA(GFSP93:GFSP84!AC8)</f>
        <v>100</v>
      </c>
      <c r="AP8" s="34">
        <f>AVERAGEA(GFSP93:GFSP84!AC8)</f>
        <v>100</v>
      </c>
      <c r="AQ8" s="34">
        <f>COUNTA(GFSP93:GFSP84!AC8)</f>
        <v>7</v>
      </c>
      <c r="AR8" s="31">
        <v>1988</v>
      </c>
      <c r="AS8" s="31">
        <f>GFSP88!$Z$17</f>
        <v>9.000000000000002</v>
      </c>
    </row>
    <row r="9" spans="1:45" ht="12.75">
      <c r="A9" s="20">
        <v>32577</v>
      </c>
      <c r="B9" s="36">
        <f>SUM(GFSP00:GFSP84!B9)</f>
        <v>0</v>
      </c>
      <c r="C9" s="36">
        <f>SUM(GFSP00:GFSP84!C9)</f>
        <v>0</v>
      </c>
      <c r="D9" s="36">
        <f>SUM(GFSP00:GFSP84!D9)</f>
        <v>0</v>
      </c>
      <c r="E9" s="36">
        <f>SUM(GFSP00:GFSP84!E9)</f>
        <v>0</v>
      </c>
      <c r="F9" s="36">
        <f>SUM(GFSP00:GFSP84!F9)</f>
        <v>0</v>
      </c>
      <c r="G9" s="36">
        <f>SUM(GFSP00:GFSP84!G9)</f>
        <v>2</v>
      </c>
      <c r="H9" s="36">
        <f>SUM(GFSP00:GFSP84!H9)</f>
        <v>0</v>
      </c>
      <c r="I9" s="36">
        <f>SUM(GFSP00:GFSP84!I9)</f>
        <v>0</v>
      </c>
      <c r="J9" s="19">
        <f t="shared" si="0"/>
        <v>0</v>
      </c>
      <c r="K9" s="19">
        <f t="shared" si="1"/>
        <v>2</v>
      </c>
      <c r="L9" s="19">
        <f t="shared" si="7"/>
        <v>0</v>
      </c>
      <c r="M9" s="19">
        <f t="shared" si="7"/>
        <v>2</v>
      </c>
      <c r="N9" s="15">
        <f t="shared" si="2"/>
        <v>0.9347496206373292</v>
      </c>
      <c r="O9" s="22">
        <f t="shared" si="8"/>
        <v>0.9347496206373292</v>
      </c>
      <c r="P9" s="15">
        <f t="shared" si="3"/>
        <v>0.15174506828528075</v>
      </c>
      <c r="Q9" s="19">
        <f t="shared" si="4"/>
        <v>2</v>
      </c>
      <c r="R9" s="19">
        <f t="shared" si="5"/>
        <v>0</v>
      </c>
      <c r="T9" s="18" t="s">
        <v>46</v>
      </c>
      <c r="V9" s="15"/>
      <c r="W9" s="24" t="s">
        <v>47</v>
      </c>
      <c r="Y9" s="24" t="s">
        <v>47</v>
      </c>
      <c r="Z9" s="22">
        <f>SUM(N39:N45)</f>
        <v>51.87860394537178</v>
      </c>
      <c r="AA9" s="15">
        <f t="shared" si="6"/>
        <v>8.42185128983308</v>
      </c>
      <c r="AB9" s="22">
        <f>SUM(Q39:Q45)+SUM(R39:R45)</f>
        <v>113</v>
      </c>
      <c r="AC9" s="22">
        <f>100*SUM(Q39:Q45)/AB9</f>
        <v>99.11504424778761</v>
      </c>
      <c r="AD9" s="31">
        <f t="shared" si="9"/>
        <v>8.34732163240093</v>
      </c>
      <c r="AE9" s="31">
        <f t="shared" si="10"/>
        <v>-0.07452965743215136</v>
      </c>
      <c r="AH9" s="24" t="s">
        <v>47</v>
      </c>
      <c r="AI9" s="34">
        <f>MINA(GFSP93:GFSP84!$AK$4)</f>
        <v>0</v>
      </c>
      <c r="AJ9" s="34">
        <f>MAXA(GFSP93:GFSP84!Z9)</f>
        <v>7.414893617021277</v>
      </c>
      <c r="AK9" s="34">
        <f>MINA(GFSP93:GFSP84!$AA$4)</f>
        <v>0</v>
      </c>
      <c r="AL9" s="34">
        <f>MAXA(GFSP93:GFSP84!AA9)</f>
        <v>18.085106382978722</v>
      </c>
      <c r="AM9" s="34">
        <f>AVERAGEA(GFSP93:GFSP84!AA9)</f>
        <v>5.470990987939611</v>
      </c>
      <c r="AN9" s="34">
        <f>MINA(GFSP93:GFSP84!$AC$4)</f>
        <v>0</v>
      </c>
      <c r="AO9" s="34">
        <f>MAXA(GFSP93:GFSP84!AC9)</f>
        <v>100</v>
      </c>
      <c r="AP9" s="34">
        <f>AVERAGEA(GFSP93:GFSP84!AC9)</f>
        <v>100</v>
      </c>
      <c r="AQ9" s="34">
        <f>COUNTA(GFSP93:GFSP84!AC9)</f>
        <v>7</v>
      </c>
      <c r="AR9" s="31">
        <v>1989</v>
      </c>
      <c r="AS9" s="31">
        <f>GFSP89!$Z$17</f>
        <v>35</v>
      </c>
    </row>
    <row r="10" spans="1:45" ht="12.75">
      <c r="A10" s="20">
        <v>32578</v>
      </c>
      <c r="B10" s="36">
        <f>SUM(GFSP00:GFSP84!B10)</f>
        <v>0</v>
      </c>
      <c r="C10" s="36">
        <f>SUM(GFSP00:GFSP84!C10)</f>
        <v>0</v>
      </c>
      <c r="D10" s="36">
        <f>SUM(GFSP00:GFSP84!D10)</f>
        <v>0</v>
      </c>
      <c r="E10" s="36">
        <f>SUM(GFSP00:GFSP84!E10)</f>
        <v>0</v>
      </c>
      <c r="F10" s="36">
        <f>SUM(GFSP00:GFSP84!F10)</f>
        <v>0</v>
      </c>
      <c r="G10" s="36">
        <f>SUM(GFSP00:GFSP84!G10)</f>
        <v>0</v>
      </c>
      <c r="H10" s="36">
        <f>SUM(GFSP00:GFSP84!H10)</f>
        <v>0</v>
      </c>
      <c r="I10" s="36">
        <f>SUM(GFSP00:GFSP84!I10)</f>
        <v>0</v>
      </c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2</v>
      </c>
      <c r="N10" s="15">
        <f t="shared" si="2"/>
        <v>0</v>
      </c>
      <c r="O10" s="22">
        <f t="shared" si="8"/>
        <v>0.9347496206373292</v>
      </c>
      <c r="P10" s="15">
        <f t="shared" si="3"/>
        <v>0.15174506828528075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75.79617834394905</v>
      </c>
      <c r="W10" s="25" t="s">
        <v>48</v>
      </c>
      <c r="X10" s="25" t="s">
        <v>48</v>
      </c>
      <c r="Z10" s="22">
        <f>SUM(N46:N52)</f>
        <v>82.25796661608497</v>
      </c>
      <c r="AA10" s="15">
        <f t="shared" si="6"/>
        <v>13.353566009104703</v>
      </c>
      <c r="AB10" s="22">
        <f>SUM(Q46:Q52)+SUM(R46:R52)</f>
        <v>176</v>
      </c>
      <c r="AC10" s="22">
        <f>100*SUM(Q46:Q52)/AB10</f>
        <v>100</v>
      </c>
      <c r="AD10" s="31">
        <f t="shared" si="9"/>
        <v>13.353566009104703</v>
      </c>
      <c r="AE10" s="31">
        <f t="shared" si="10"/>
        <v>0</v>
      </c>
      <c r="AG10" s="25" t="s">
        <v>48</v>
      </c>
      <c r="AI10" s="34">
        <f>MINA(GFSP93:GFSP84!$AK$4)</f>
        <v>0</v>
      </c>
      <c r="AJ10" s="34">
        <f>MAXA(GFSP93:GFSP84!Z10)</f>
        <v>7.828947368421051</v>
      </c>
      <c r="AK10" s="34">
        <f>MINA(GFSP93:GFSP84!$AA$4)</f>
        <v>0</v>
      </c>
      <c r="AL10" s="34">
        <f>MAXA(GFSP93:GFSP84!AA10)</f>
        <v>28.571428571428573</v>
      </c>
      <c r="AM10" s="34">
        <f>AVERAGEA(GFSP93:GFSP84!AA10)</f>
        <v>10.701981498740809</v>
      </c>
      <c r="AN10" s="34">
        <f>MINA(GFSP93:GFSP84!$AC$4)</f>
        <v>0</v>
      </c>
      <c r="AO10" s="34">
        <f>MAXA(GFSP93:GFSP84!AC10)</f>
        <v>100</v>
      </c>
      <c r="AP10" s="34">
        <f>AVERAGEA(GFSP93:GFSP84!AC10)</f>
        <v>100</v>
      </c>
      <c r="AQ10" s="34">
        <f>COUNTA(GFSP93:GFSP84!AC10)</f>
        <v>7</v>
      </c>
      <c r="AR10" s="31">
        <v>1990</v>
      </c>
      <c r="AS10" s="31">
        <f>GFSP90!$Z$17</f>
        <v>42.00000000000001</v>
      </c>
    </row>
    <row r="11" spans="1:45" ht="12.75">
      <c r="A11" s="20">
        <v>32579</v>
      </c>
      <c r="B11" s="36">
        <f>SUM(GFSP00:GFSP84!B11)</f>
        <v>0</v>
      </c>
      <c r="C11" s="36">
        <f>SUM(GFSP00:GFSP84!C11)</f>
        <v>0</v>
      </c>
      <c r="D11" s="36">
        <f>SUM(GFSP00:GFSP84!D11)</f>
        <v>0</v>
      </c>
      <c r="E11" s="36">
        <f>SUM(GFSP00:GFSP84!E11)</f>
        <v>0</v>
      </c>
      <c r="F11" s="36">
        <f>SUM(GFSP00:GFSP84!F11)</f>
        <v>0</v>
      </c>
      <c r="G11" s="36">
        <f>SUM(GFSP00:GFSP84!G11)</f>
        <v>0</v>
      </c>
      <c r="H11" s="36">
        <f>SUM(GFSP00:GFSP84!H11)</f>
        <v>0</v>
      </c>
      <c r="I11" s="36">
        <f>SUM(GFSP00:GFSP84!I11)</f>
        <v>0</v>
      </c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2</v>
      </c>
      <c r="N11" s="15">
        <f t="shared" si="2"/>
        <v>0</v>
      </c>
      <c r="O11" s="22">
        <f t="shared" si="8"/>
        <v>0.9347496206373292</v>
      </c>
      <c r="P11" s="15">
        <f t="shared" si="3"/>
        <v>0.15174506828528075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81.89415041782729</v>
      </c>
      <c r="W11" s="25" t="s">
        <v>49</v>
      </c>
      <c r="Y11" s="25" t="s">
        <v>49</v>
      </c>
      <c r="Z11" s="22">
        <f>SUM(N53:N59)</f>
        <v>78.98634294385432</v>
      </c>
      <c r="AA11" s="15">
        <f t="shared" si="6"/>
        <v>12.822458270106221</v>
      </c>
      <c r="AB11" s="22">
        <f>SUM(Q53:Q59)+SUM(R53:R59)</f>
        <v>171</v>
      </c>
      <c r="AC11" s="22">
        <f>100*SUM(Q53:Q59)/AB11</f>
        <v>99.41520467836257</v>
      </c>
      <c r="AD11" s="31">
        <f t="shared" si="9"/>
        <v>12.747473134023728</v>
      </c>
      <c r="AE11" s="31">
        <f t="shared" si="10"/>
        <v>-0.07498513608249284</v>
      </c>
      <c r="AH11" s="25" t="s">
        <v>49</v>
      </c>
      <c r="AI11" s="34">
        <f>MINA(GFSP93:GFSP84!$AK$4)</f>
        <v>0</v>
      </c>
      <c r="AJ11" s="34">
        <f>MAXA(GFSP93:GFSP84!Z11)</f>
        <v>8.75</v>
      </c>
      <c r="AK11" s="34">
        <f>MINA(GFSP93:GFSP84!$AA$4)</f>
        <v>0</v>
      </c>
      <c r="AL11" s="34">
        <f>MAXA(GFSP93:GFSP84!AA11)</f>
        <v>44.44444444444444</v>
      </c>
      <c r="AM11" s="34">
        <f>AVERAGEA(GFSP93:GFSP84!AA11)</f>
        <v>15.822748062033472</v>
      </c>
      <c r="AN11" s="34">
        <f>MINA(GFSP93:GFSP84!$AC$4)</f>
        <v>0</v>
      </c>
      <c r="AO11" s="34">
        <f>MAXA(GFSP93:GFSP84!AC11)</f>
        <v>100</v>
      </c>
      <c r="AP11" s="34">
        <f>AVERAGEA(GFSP93:GFSP84!AC11)</f>
        <v>98.57142857142858</v>
      </c>
      <c r="AQ11" s="34">
        <f>COUNTA(GFSP93:GFSP84!AC11)</f>
        <v>10</v>
      </c>
      <c r="AR11" s="31">
        <v>1991</v>
      </c>
      <c r="AS11" s="31">
        <f>GFSP91!$Z$17</f>
        <v>41</v>
      </c>
    </row>
    <row r="12" spans="1:45" ht="12.75">
      <c r="A12" s="20">
        <v>32580</v>
      </c>
      <c r="B12" s="36">
        <f>SUM(GFSP00:GFSP84!B12)</f>
        <v>0</v>
      </c>
      <c r="C12" s="36">
        <f>SUM(GFSP00:GFSP84!C12)</f>
        <v>0</v>
      </c>
      <c r="D12" s="36">
        <f>SUM(GFSP00:GFSP84!D12)</f>
        <v>0</v>
      </c>
      <c r="E12" s="36">
        <f>SUM(GFSP00:GFSP84!E12)</f>
        <v>0</v>
      </c>
      <c r="F12" s="36">
        <f>SUM(GFSP00:GFSP84!F12)</f>
        <v>0</v>
      </c>
      <c r="G12" s="36">
        <f>SUM(GFSP00:GFSP84!G12)</f>
        <v>0</v>
      </c>
      <c r="H12" s="36">
        <f>SUM(GFSP00:GFSP84!H12)</f>
        <v>0</v>
      </c>
      <c r="I12" s="36">
        <f>SUM(GFSP00:GFSP84!I12)</f>
        <v>0</v>
      </c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2</v>
      </c>
      <c r="N12" s="15">
        <f t="shared" si="2"/>
        <v>0</v>
      </c>
      <c r="O12" s="22">
        <f t="shared" si="8"/>
        <v>0.9347496206373292</v>
      </c>
      <c r="P12" s="15">
        <f t="shared" si="3"/>
        <v>0.15174506828528075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79.04903417533433</v>
      </c>
      <c r="W12" s="25" t="s">
        <v>51</v>
      </c>
      <c r="X12" s="25" t="s">
        <v>51</v>
      </c>
      <c r="Z12" s="22">
        <f>SUM(N60:N66)</f>
        <v>110.30045523520485</v>
      </c>
      <c r="AA12" s="15">
        <f t="shared" si="6"/>
        <v>17.905918057663126</v>
      </c>
      <c r="AB12" s="22">
        <f>SUM(Q60:Q66)+SUM(R60:R66)</f>
        <v>240</v>
      </c>
      <c r="AC12" s="22">
        <f>100*SUM(Q60:Q66)/AB12</f>
        <v>99.16666666666667</v>
      </c>
      <c r="AD12" s="31">
        <f t="shared" si="9"/>
        <v>17.756702073849265</v>
      </c>
      <c r="AE12" s="31">
        <f t="shared" si="10"/>
        <v>-0.14921598381385853</v>
      </c>
      <c r="AG12" s="25" t="s">
        <v>51</v>
      </c>
      <c r="AI12" s="34">
        <f>MINA(GFSP93:GFSP84!$AK$4)</f>
        <v>0</v>
      </c>
      <c r="AJ12" s="34">
        <f>MAXA(GFSP93:GFSP84!Z12)</f>
        <v>12.212765957446809</v>
      </c>
      <c r="AK12" s="34">
        <f>MINA(GFSP93:GFSP84!$AA$4)</f>
        <v>0</v>
      </c>
      <c r="AL12" s="34">
        <f>MAXA(GFSP93:GFSP84!AA12)</f>
        <v>29.78723404255319</v>
      </c>
      <c r="AM12" s="34">
        <f>AVERAGEA(GFSP93:GFSP84!AA12)</f>
        <v>11.864654551107924</v>
      </c>
      <c r="AN12" s="34">
        <f>MINA(GFSP93:GFSP84!$AC$4)</f>
        <v>0</v>
      </c>
      <c r="AO12" s="34">
        <f>MAXA(GFSP93:GFSP84!AC12)</f>
        <v>100</v>
      </c>
      <c r="AP12" s="34">
        <f>AVERAGEA(GFSP93:GFSP84!AC12)</f>
        <v>98.86363636363636</v>
      </c>
      <c r="AQ12" s="34">
        <f>COUNTA(GFSP93:GFSP84!AC12)</f>
        <v>8</v>
      </c>
      <c r="AR12" s="31">
        <v>1992</v>
      </c>
      <c r="AS12" s="31">
        <f>GFSP92!$Z$17</f>
        <v>45</v>
      </c>
    </row>
    <row r="13" spans="1:45" ht="12.75">
      <c r="A13" s="20">
        <v>32581</v>
      </c>
      <c r="B13" s="36">
        <f>SUM(GFSP00:GFSP84!B13)</f>
        <v>1</v>
      </c>
      <c r="C13" s="36">
        <f>SUM(GFSP00:GFSP84!C13)</f>
        <v>1</v>
      </c>
      <c r="D13" s="36">
        <f>SUM(GFSP00:GFSP84!D13)</f>
        <v>0</v>
      </c>
      <c r="E13" s="36">
        <f>SUM(GFSP00:GFSP84!E13)</f>
        <v>0</v>
      </c>
      <c r="F13" s="36">
        <f>SUM(GFSP00:GFSP84!F13)</f>
        <v>0</v>
      </c>
      <c r="G13" s="36">
        <f>SUM(GFSP00:GFSP84!G13)</f>
        <v>0</v>
      </c>
      <c r="H13" s="36">
        <f>SUM(GFSP00:GFSP84!H13)</f>
        <v>0</v>
      </c>
      <c r="I13" s="36">
        <f>SUM(GFSP00:GFSP84!I13)</f>
        <v>0</v>
      </c>
      <c r="J13" s="19">
        <f t="shared" si="0"/>
        <v>2</v>
      </c>
      <c r="K13" s="19">
        <f t="shared" si="1"/>
        <v>0</v>
      </c>
      <c r="L13" s="19">
        <f t="shared" si="7"/>
        <v>2</v>
      </c>
      <c r="M13" s="19">
        <f t="shared" si="7"/>
        <v>2</v>
      </c>
      <c r="N13" s="15">
        <f t="shared" si="2"/>
        <v>0.9347496206373292</v>
      </c>
      <c r="O13" s="22">
        <f t="shared" si="8"/>
        <v>1.8694992412746585</v>
      </c>
      <c r="P13" s="15">
        <f t="shared" si="3"/>
        <v>0.3034901365705615</v>
      </c>
      <c r="Q13" s="19">
        <f t="shared" si="4"/>
        <v>2</v>
      </c>
      <c r="R13" s="19">
        <f t="shared" si="5"/>
        <v>0</v>
      </c>
      <c r="W13" s="25" t="s">
        <v>52</v>
      </c>
      <c r="Y13" s="25" t="s">
        <v>52</v>
      </c>
      <c r="Z13" s="22">
        <f>SUM(N67:N73)</f>
        <v>98.14871016691957</v>
      </c>
      <c r="AA13" s="15">
        <f t="shared" si="6"/>
        <v>15.933232169954476</v>
      </c>
      <c r="AB13" s="22">
        <f>SUM(Q67:Q73)+SUM(R67:R73)</f>
        <v>218</v>
      </c>
      <c r="AC13" s="22">
        <f>100*SUM(Q67:Q73)/AB13</f>
        <v>98.1651376146789</v>
      </c>
      <c r="AD13" s="31">
        <f t="shared" si="9"/>
        <v>15.640879286102102</v>
      </c>
      <c r="AE13" s="31">
        <f t="shared" si="10"/>
        <v>-0.29235288385237596</v>
      </c>
      <c r="AH13" s="25" t="s">
        <v>52</v>
      </c>
      <c r="AI13" s="34">
        <f>MINA(GFSP93:GFSP84!$AK$4)</f>
        <v>0</v>
      </c>
      <c r="AJ13" s="34">
        <f>MAXA(GFSP93:GFSP84!Z13)</f>
        <v>13</v>
      </c>
      <c r="AK13" s="34">
        <f>MINA(GFSP93:GFSP84!$AA$4)</f>
        <v>0</v>
      </c>
      <c r="AL13" s="34">
        <f>MAXA(GFSP93:GFSP84!AA13)</f>
        <v>42.857142857142854</v>
      </c>
      <c r="AM13" s="34">
        <f>AVERAGEA(GFSP93:GFSP84!AA13)</f>
        <v>16.575325654918768</v>
      </c>
      <c r="AN13" s="34">
        <f>MINA(GFSP93:GFSP84!$AC$4)</f>
        <v>0</v>
      </c>
      <c r="AO13" s="34">
        <f>MAXA(GFSP93:GFSP84!AC13)</f>
        <v>100</v>
      </c>
      <c r="AP13" s="34">
        <f>AVERAGEA(GFSP93:GFSP84!AC13)</f>
        <v>95</v>
      </c>
      <c r="AQ13" s="34">
        <f>COUNTA(GFSP93:GFSP84!AC13)</f>
        <v>10</v>
      </c>
      <c r="AR13" s="31">
        <v>1993</v>
      </c>
      <c r="AS13" s="31">
        <f>GFSP93!$Z$17</f>
        <v>43</v>
      </c>
    </row>
    <row r="14" spans="1:46" ht="12.75">
      <c r="A14" s="20">
        <v>32582</v>
      </c>
      <c r="B14" s="36">
        <f>SUM(GFSP00:GFSP84!B14)</f>
        <v>0</v>
      </c>
      <c r="C14" s="36">
        <f>SUM(GFSP00:GFSP84!C14)</f>
        <v>1</v>
      </c>
      <c r="D14" s="36">
        <f>SUM(GFSP00:GFSP84!D14)</f>
        <v>0</v>
      </c>
      <c r="E14" s="36">
        <f>SUM(GFSP00:GFSP84!E14)</f>
        <v>0</v>
      </c>
      <c r="F14" s="36">
        <f>SUM(GFSP00:GFSP84!F14)</f>
        <v>0</v>
      </c>
      <c r="G14" s="36">
        <f>SUM(GFSP00:GFSP84!G14)</f>
        <v>0</v>
      </c>
      <c r="H14" s="36">
        <f>SUM(GFSP00:GFSP84!H14)</f>
        <v>0</v>
      </c>
      <c r="I14" s="36">
        <f>SUM(GFSP00:GFSP84!I14)</f>
        <v>0</v>
      </c>
      <c r="J14" s="19">
        <f t="shared" si="0"/>
        <v>1</v>
      </c>
      <c r="K14" s="19">
        <f t="shared" si="1"/>
        <v>0</v>
      </c>
      <c r="L14" s="19">
        <f t="shared" si="7"/>
        <v>3</v>
      </c>
      <c r="M14" s="19">
        <f t="shared" si="7"/>
        <v>2</v>
      </c>
      <c r="N14" s="15">
        <f t="shared" si="2"/>
        <v>0.4673748103186646</v>
      </c>
      <c r="O14" s="22">
        <f t="shared" si="8"/>
        <v>2.3368740515933233</v>
      </c>
      <c r="P14" s="15">
        <f t="shared" si="3"/>
        <v>0.3793626707132019</v>
      </c>
      <c r="Q14" s="19">
        <f t="shared" si="4"/>
        <v>1</v>
      </c>
      <c r="R14" s="19">
        <f t="shared" si="5"/>
        <v>0</v>
      </c>
      <c r="T14" s="18"/>
      <c r="W14" s="25" t="s">
        <v>53</v>
      </c>
      <c r="X14" s="25" t="s">
        <v>53</v>
      </c>
      <c r="Z14" s="22">
        <f>SUM(N74:N80)</f>
        <v>76.649468892261</v>
      </c>
      <c r="AA14" s="15">
        <f t="shared" si="6"/>
        <v>12.44309559939302</v>
      </c>
      <c r="AB14" s="22">
        <f>SUM(Q74:Q80)+SUM(R74:R80)</f>
        <v>180</v>
      </c>
      <c r="AC14" s="22">
        <f>100*SUM(Q74:Q80)/AB14</f>
        <v>95.55555555555556</v>
      </c>
      <c r="AD14" s="31">
        <f t="shared" si="9"/>
        <v>11.890069128308886</v>
      </c>
      <c r="AE14" s="31">
        <f t="shared" si="10"/>
        <v>-0.5530264710841339</v>
      </c>
      <c r="AG14" s="25" t="s">
        <v>53</v>
      </c>
      <c r="AI14" s="34">
        <f>MINA(GFSP93:GFSP84!$AK$4)</f>
        <v>0</v>
      </c>
      <c r="AJ14" s="34">
        <f>MAXA(GFSP93:GFSP84!Z14)</f>
        <v>13</v>
      </c>
      <c r="AK14" s="34">
        <f>MINA(GFSP93:GFSP84!$AA$4)</f>
        <v>0</v>
      </c>
      <c r="AL14" s="34">
        <f>MAXA(GFSP93:GFSP84!AA14)</f>
        <v>40.909090909090914</v>
      </c>
      <c r="AM14" s="34">
        <f>AVERAGEA(GFSP93:GFSP84!AA14)</f>
        <v>17.359770020145746</v>
      </c>
      <c r="AN14" s="34">
        <f>MINA(GFSP93:GFSP84!$AC$4)</f>
        <v>0</v>
      </c>
      <c r="AO14" s="34">
        <f>MAXA(GFSP93:GFSP84!AC14)</f>
        <v>100</v>
      </c>
      <c r="AP14" s="34">
        <f>AVERAGEA(GFSP93:GFSP84!AC14)</f>
        <v>84.41666666666666</v>
      </c>
      <c r="AQ14" s="34">
        <f>COUNTA(GFSP93:GFSP84!AC14)</f>
        <v>10</v>
      </c>
      <c r="AR14" s="31">
        <v>1994</v>
      </c>
      <c r="AS14" s="31">
        <f>GFSP94!$Z$17</f>
        <v>101.99999999999999</v>
      </c>
      <c r="AT14" s="35"/>
    </row>
    <row r="15" spans="1:45" ht="12.75">
      <c r="A15" s="20">
        <v>32583</v>
      </c>
      <c r="B15" s="36">
        <f>SUM(GFSP00:GFSP84!B15)</f>
        <v>1</v>
      </c>
      <c r="C15" s="36">
        <f>SUM(GFSP00:GFSP84!C15)</f>
        <v>0</v>
      </c>
      <c r="D15" s="36">
        <f>SUM(GFSP00:GFSP84!D15)</f>
        <v>0</v>
      </c>
      <c r="E15" s="36">
        <f>SUM(GFSP00:GFSP84!E15)</f>
        <v>0</v>
      </c>
      <c r="F15" s="36">
        <f>SUM(GFSP00:GFSP84!F15)</f>
        <v>0</v>
      </c>
      <c r="G15" s="36">
        <f>SUM(GFSP00:GFSP84!G15)</f>
        <v>0</v>
      </c>
      <c r="H15" s="36">
        <f>SUM(GFSP00:GFSP84!H15)</f>
        <v>0</v>
      </c>
      <c r="I15" s="36">
        <f>SUM(GFSP00:GFSP84!I15)</f>
        <v>0</v>
      </c>
      <c r="J15" s="19">
        <f t="shared" si="0"/>
        <v>1</v>
      </c>
      <c r="K15" s="19">
        <f t="shared" si="1"/>
        <v>0</v>
      </c>
      <c r="L15" s="19">
        <f t="shared" si="7"/>
        <v>4</v>
      </c>
      <c r="M15" s="19">
        <f t="shared" si="7"/>
        <v>2</v>
      </c>
      <c r="N15" s="15">
        <f t="shared" si="2"/>
        <v>0.4673748103186646</v>
      </c>
      <c r="O15" s="22">
        <f t="shared" si="8"/>
        <v>2.804248861911988</v>
      </c>
      <c r="P15" s="15">
        <f t="shared" si="3"/>
        <v>0.45523520485584223</v>
      </c>
      <c r="Q15" s="19">
        <f t="shared" si="4"/>
        <v>1</v>
      </c>
      <c r="R15" s="19">
        <f t="shared" si="5"/>
        <v>0</v>
      </c>
      <c r="T15" s="18"/>
      <c r="W15" s="25" t="s">
        <v>54</v>
      </c>
      <c r="Y15" s="25" t="s">
        <v>54</v>
      </c>
      <c r="Z15" s="22">
        <f>SUM(N81:N87)</f>
        <v>31.781487101669196</v>
      </c>
      <c r="AA15" s="15">
        <f t="shared" si="6"/>
        <v>5.159332321699544</v>
      </c>
      <c r="AB15" s="22">
        <f>SUM(Q81:Q87)+SUM(R81:R87)</f>
        <v>76</v>
      </c>
      <c r="AC15" s="22">
        <f>100*SUM(Q81:Q87)/AB15</f>
        <v>94.73684210526316</v>
      </c>
      <c r="AD15" s="31">
        <f t="shared" si="9"/>
        <v>4.8877885152943055</v>
      </c>
      <c r="AE15" s="31">
        <f t="shared" si="10"/>
        <v>-0.2715438064052389</v>
      </c>
      <c r="AH15" s="25" t="s">
        <v>54</v>
      </c>
      <c r="AI15" s="34">
        <f>MINA(GFSP93:GFSP84!$AK$4)</f>
        <v>0</v>
      </c>
      <c r="AJ15" s="34">
        <f>MAXA(GFSP93:GFSP84!Z15)</f>
        <v>5.176470588235295</v>
      </c>
      <c r="AK15" s="34">
        <f>MINA(GFSP93:GFSP84!$AA$4)</f>
        <v>0</v>
      </c>
      <c r="AL15" s="34">
        <f>MAXA(GFSP93:GFSP84!AA15)</f>
        <v>23.529411764705888</v>
      </c>
      <c r="AM15" s="34">
        <f>AVERAGEA(GFSP93:GFSP84!AA15)</f>
        <v>11.742988518092236</v>
      </c>
      <c r="AN15" s="34">
        <f>MINA(GFSP93:GFSP84!$AC$4)</f>
        <v>0</v>
      </c>
      <c r="AO15" s="34">
        <f>MAXA(GFSP93:GFSP84!AC15)</f>
        <v>100</v>
      </c>
      <c r="AP15" s="34">
        <f>AVERAGEA(GFSP93:GFSP84!AC15)</f>
        <v>100</v>
      </c>
      <c r="AQ15" s="34">
        <f>COUNTA(GFSP93:GFSP84!AC15)</f>
        <v>10</v>
      </c>
      <c r="AR15" s="31">
        <v>1995</v>
      </c>
      <c r="AS15" s="31">
        <f>GFSP95!$Z$17</f>
        <v>90.99999999999999</v>
      </c>
    </row>
    <row r="16" spans="1:45" ht="12.75">
      <c r="A16" s="20">
        <v>32584</v>
      </c>
      <c r="B16" s="36">
        <f>SUM(GFSP00:GFSP84!B16)</f>
        <v>0</v>
      </c>
      <c r="C16" s="36">
        <f>SUM(GFSP00:GFSP84!C16)</f>
        <v>0</v>
      </c>
      <c r="D16" s="36">
        <f>SUM(GFSP00:GFSP84!D16)</f>
        <v>0</v>
      </c>
      <c r="E16" s="36">
        <f>SUM(GFSP00:GFSP84!E16)</f>
        <v>0</v>
      </c>
      <c r="F16" s="36">
        <f>SUM(GFSP00:GFSP84!F16)</f>
        <v>0</v>
      </c>
      <c r="G16" s="36">
        <f>SUM(GFSP00:GFSP84!G16)</f>
        <v>0</v>
      </c>
      <c r="H16" s="36">
        <f>SUM(GFSP00:GFSP84!H16)</f>
        <v>0</v>
      </c>
      <c r="I16" s="36">
        <f>SUM(GFSP00:GFSP84!I16)</f>
        <v>0</v>
      </c>
      <c r="J16" s="19">
        <f t="shared" si="0"/>
        <v>0</v>
      </c>
      <c r="K16" s="19">
        <f t="shared" si="1"/>
        <v>0</v>
      </c>
      <c r="L16" s="19">
        <f t="shared" si="7"/>
        <v>4</v>
      </c>
      <c r="M16" s="19">
        <f t="shared" si="7"/>
        <v>2</v>
      </c>
      <c r="N16" s="15">
        <f t="shared" si="2"/>
        <v>0</v>
      </c>
      <c r="O16" s="22">
        <f t="shared" si="8"/>
        <v>2.804248861911988</v>
      </c>
      <c r="P16" s="15">
        <f t="shared" si="3"/>
        <v>0.45523520485584223</v>
      </c>
      <c r="Q16" s="19">
        <f t="shared" si="4"/>
        <v>0</v>
      </c>
      <c r="R16" s="19">
        <f t="shared" si="5"/>
        <v>0</v>
      </c>
      <c r="W16" s="25" t="s">
        <v>55</v>
      </c>
      <c r="X16" s="25" t="s">
        <v>55</v>
      </c>
      <c r="Z16" s="22">
        <f>SUM(N88:N94)</f>
        <v>10.282245827010621</v>
      </c>
      <c r="AA16" s="15">
        <f t="shared" si="6"/>
        <v>1.669195751138088</v>
      </c>
      <c r="AB16" s="22">
        <f>SUM(Q88:Q94)+SUM(R88:R94)</f>
        <v>36</v>
      </c>
      <c r="AC16" s="22">
        <f>100*SUM(Q88:Q94)/AB16</f>
        <v>80.55555555555556</v>
      </c>
      <c r="AD16" s="31">
        <f t="shared" si="9"/>
        <v>1.3446299106390152</v>
      </c>
      <c r="AE16" s="31">
        <f t="shared" si="10"/>
        <v>-0.32456584049907267</v>
      </c>
      <c r="AG16" s="25" t="s">
        <v>55</v>
      </c>
      <c r="AI16" s="34">
        <f>MINA(GFSP93:GFSP84!$AK$4)</f>
        <v>0</v>
      </c>
      <c r="AJ16" s="34">
        <f>MAXA(GFSP93:GFSP84!Z16)</f>
        <v>5</v>
      </c>
      <c r="AK16" s="34">
        <f>MINA(GFSP93:GFSP84!$AA$4)</f>
        <v>0</v>
      </c>
      <c r="AL16" s="34">
        <f>MAXA(GFSP93:GFSP84!AA16)</f>
        <v>11.11111111111111</v>
      </c>
      <c r="AM16" s="34">
        <f>AVERAGEA(GFSP93:GFSP84!AA16)</f>
        <v>3.0533315501367673</v>
      </c>
      <c r="AN16" s="34">
        <f>MINA(GFSP93:GFSP84!$AC$4)</f>
        <v>0</v>
      </c>
      <c r="AO16" s="34">
        <f>MAXA(GFSP93:GFSP84!AC16)</f>
        <v>100</v>
      </c>
      <c r="AP16" s="34">
        <f>AVERAGEA(GFSP93:GFSP84!AC16)</f>
        <v>81.07142857142857</v>
      </c>
      <c r="AQ16" s="34">
        <f>COUNTA(GFSP93:GFSP84!AC16)</f>
        <v>7</v>
      </c>
      <c r="AR16" s="31">
        <v>1996</v>
      </c>
      <c r="AS16" s="31">
        <f>GFSP96!$Z$17</f>
        <v>16</v>
      </c>
    </row>
    <row r="17" spans="1:45" ht="15">
      <c r="A17" s="20">
        <v>32585</v>
      </c>
      <c r="B17" s="36">
        <f>SUM(GFSP00:GFSP84!B17)</f>
        <v>1</v>
      </c>
      <c r="C17" s="36">
        <f>SUM(GFSP00:GFSP84!C17)</f>
        <v>2</v>
      </c>
      <c r="D17" s="36">
        <f>SUM(GFSP00:GFSP84!D17)</f>
        <v>0</v>
      </c>
      <c r="E17" s="36">
        <f>SUM(GFSP00:GFSP84!E17)</f>
        <v>0</v>
      </c>
      <c r="F17" s="36">
        <f>SUM(GFSP00:GFSP84!F17)</f>
        <v>1</v>
      </c>
      <c r="G17" s="36">
        <f>SUM(GFSP00:GFSP84!G17)</f>
        <v>1</v>
      </c>
      <c r="H17" s="36">
        <f>SUM(GFSP00:GFSP84!H17)</f>
        <v>0</v>
      </c>
      <c r="I17" s="36">
        <f>SUM(GFSP00:GFSP84!I17)</f>
        <v>0</v>
      </c>
      <c r="J17" s="19">
        <f t="shared" si="0"/>
        <v>3</v>
      </c>
      <c r="K17" s="19">
        <f t="shared" si="1"/>
        <v>2</v>
      </c>
      <c r="L17" s="19">
        <f t="shared" si="7"/>
        <v>7</v>
      </c>
      <c r="M17" s="19">
        <f t="shared" si="7"/>
        <v>4</v>
      </c>
      <c r="N17" s="15">
        <f t="shared" si="2"/>
        <v>2.3368740515933233</v>
      </c>
      <c r="O17" s="22">
        <f t="shared" si="8"/>
        <v>5.141122913505312</v>
      </c>
      <c r="P17" s="15">
        <f t="shared" si="3"/>
        <v>0.8345978755690442</v>
      </c>
      <c r="Q17" s="19">
        <f t="shared" si="4"/>
        <v>5</v>
      </c>
      <c r="R17" s="19">
        <f t="shared" si="5"/>
        <v>0</v>
      </c>
      <c r="T17" s="18"/>
      <c r="X17" s="14"/>
      <c r="Y17" s="18" t="s">
        <v>56</v>
      </c>
      <c r="Z17" s="19">
        <f>SUM(Z4:Z16)</f>
        <v>616</v>
      </c>
      <c r="AA17" s="19">
        <f>SUM(AA4:AA16)</f>
        <v>100</v>
      </c>
      <c r="AB17" s="19">
        <f>SUM(AB4:AB16)</f>
        <v>1374</v>
      </c>
      <c r="AC17" s="22"/>
      <c r="AD17" s="35">
        <f>SUM(AD4:AD16)</f>
        <v>98.18571417559619</v>
      </c>
      <c r="AE17" s="31">
        <f>SUM(AE4:AE16)</f>
        <v>-1.8142858244038065</v>
      </c>
      <c r="AG17"/>
      <c r="AH17" s="30"/>
      <c r="AI17" s="34"/>
      <c r="AJ17" s="34"/>
      <c r="AK17" s="34"/>
      <c r="AL17" s="34"/>
      <c r="AM17" s="34"/>
      <c r="AN17" s="34"/>
      <c r="AO17" s="34"/>
      <c r="AP17" s="34"/>
      <c r="AQ17" s="34"/>
      <c r="AR17" s="31" t="s">
        <v>57</v>
      </c>
      <c r="AS17" s="35">
        <f>AVERAGEA(AS4:AS16)</f>
        <v>37.07692307692308</v>
      </c>
    </row>
    <row r="18" spans="1:45" ht="12.75">
      <c r="A18" s="20">
        <v>32586</v>
      </c>
      <c r="B18" s="36">
        <f>SUM(GFSP00:GFSP84!B18)</f>
        <v>0</v>
      </c>
      <c r="C18" s="36">
        <f>SUM(GFSP00:GFSP84!C18)</f>
        <v>0</v>
      </c>
      <c r="D18" s="36">
        <f>SUM(GFSP00:GFSP84!D18)</f>
        <v>0</v>
      </c>
      <c r="E18" s="36">
        <f>SUM(GFSP00:GFSP84!E18)</f>
        <v>0</v>
      </c>
      <c r="F18" s="36">
        <f>SUM(GFSP00:GFSP84!F18)</f>
        <v>0</v>
      </c>
      <c r="G18" s="36">
        <f>SUM(GFSP00:GFSP84!G18)</f>
        <v>0</v>
      </c>
      <c r="H18" s="36">
        <f>SUM(GFSP00:GFSP84!H18)</f>
        <v>0</v>
      </c>
      <c r="I18" s="36">
        <f>SUM(GFSP00:GFSP84!I18)</f>
        <v>0</v>
      </c>
      <c r="J18" s="19">
        <f t="shared" si="0"/>
        <v>0</v>
      </c>
      <c r="K18" s="19">
        <f t="shared" si="1"/>
        <v>0</v>
      </c>
      <c r="L18" s="19">
        <f t="shared" si="7"/>
        <v>7</v>
      </c>
      <c r="M18" s="19">
        <f t="shared" si="7"/>
        <v>4</v>
      </c>
      <c r="N18" s="15">
        <f t="shared" si="2"/>
        <v>0</v>
      </c>
      <c r="O18" s="22">
        <f t="shared" si="8"/>
        <v>5.141122913505312</v>
      </c>
      <c r="P18" s="15">
        <f t="shared" si="3"/>
        <v>0.8345978755690442</v>
      </c>
      <c r="Q18" s="19">
        <f t="shared" si="4"/>
        <v>0</v>
      </c>
      <c r="R18" s="19">
        <f t="shared" si="5"/>
        <v>0</v>
      </c>
      <c r="T18" s="18"/>
      <c r="Y18"/>
      <c r="Z18"/>
      <c r="AA18"/>
      <c r="AR18" s="31"/>
      <c r="AS18" s="31"/>
    </row>
    <row r="19" spans="1:29" ht="15">
      <c r="A19" s="20">
        <v>32587</v>
      </c>
      <c r="B19" s="36">
        <f>SUM(GFSP00:GFSP84!B19)</f>
        <v>0</v>
      </c>
      <c r="C19" s="36">
        <f>SUM(GFSP00:GFSP84!C19)</f>
        <v>1</v>
      </c>
      <c r="D19" s="36">
        <f>SUM(GFSP00:GFSP84!D19)</f>
        <v>0</v>
      </c>
      <c r="E19" s="36">
        <f>SUM(GFSP00:GFSP84!E19)</f>
        <v>0</v>
      </c>
      <c r="F19" s="36">
        <f>SUM(GFSP00:GFSP84!F19)</f>
        <v>0</v>
      </c>
      <c r="G19" s="36">
        <f>SUM(GFSP00:GFSP84!G19)</f>
        <v>1</v>
      </c>
      <c r="H19" s="36">
        <f>SUM(GFSP00:GFSP84!H19)</f>
        <v>0</v>
      </c>
      <c r="I19" s="36">
        <f>SUM(GFSP00:GFSP84!I19)</f>
        <v>0</v>
      </c>
      <c r="J19" s="19">
        <f t="shared" si="0"/>
        <v>1</v>
      </c>
      <c r="K19" s="19">
        <f t="shared" si="1"/>
        <v>1</v>
      </c>
      <c r="L19" s="19">
        <f t="shared" si="7"/>
        <v>8</v>
      </c>
      <c r="M19" s="19">
        <f t="shared" si="7"/>
        <v>5</v>
      </c>
      <c r="N19" s="15">
        <f t="shared" si="2"/>
        <v>0.9347496206373292</v>
      </c>
      <c r="O19" s="22">
        <f t="shared" si="8"/>
        <v>6.075872534142641</v>
      </c>
      <c r="P19" s="15">
        <f t="shared" si="3"/>
        <v>0.986342943854325</v>
      </c>
      <c r="Q19" s="19">
        <f t="shared" si="4"/>
        <v>2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 s="36">
        <f>SUM(GFSP00:GFSP84!B20)</f>
        <v>1</v>
      </c>
      <c r="C20" s="36">
        <f>SUM(GFSP00:GFSP84!C20)</f>
        <v>0</v>
      </c>
      <c r="D20" s="36">
        <f>SUM(GFSP00:GFSP84!D20)</f>
        <v>0</v>
      </c>
      <c r="E20" s="36">
        <f>SUM(GFSP00:GFSP84!E20)</f>
        <v>0</v>
      </c>
      <c r="F20" s="36">
        <f>SUM(GFSP00:GFSP84!F20)</f>
        <v>0</v>
      </c>
      <c r="G20" s="36">
        <f>SUM(GFSP00:GFSP84!G20)</f>
        <v>2</v>
      </c>
      <c r="H20" s="36">
        <f>SUM(GFSP00:GFSP84!H20)</f>
        <v>0</v>
      </c>
      <c r="I20" s="36">
        <f>SUM(GFSP00:GFSP84!I20)</f>
        <v>0</v>
      </c>
      <c r="J20" s="19">
        <f t="shared" si="0"/>
        <v>1</v>
      </c>
      <c r="K20" s="19">
        <f t="shared" si="1"/>
        <v>2</v>
      </c>
      <c r="L20" s="19">
        <f t="shared" si="7"/>
        <v>9</v>
      </c>
      <c r="M20" s="19">
        <f t="shared" si="7"/>
        <v>7</v>
      </c>
      <c r="N20" s="15">
        <f t="shared" si="2"/>
        <v>1.402124430955994</v>
      </c>
      <c r="O20" s="22">
        <f t="shared" si="8"/>
        <v>7.477996965098635</v>
      </c>
      <c r="P20" s="15">
        <f t="shared" si="3"/>
        <v>1.213960546282246</v>
      </c>
      <c r="Q20" s="19">
        <f t="shared" si="4"/>
        <v>3</v>
      </c>
      <c r="R20" s="19">
        <f t="shared" si="5"/>
        <v>0</v>
      </c>
      <c r="T20" s="18"/>
    </row>
    <row r="21" spans="1:25" ht="15">
      <c r="A21" s="20">
        <v>32589</v>
      </c>
      <c r="B21" s="36">
        <f>SUM(GFSP00:GFSP84!B21)</f>
        <v>0</v>
      </c>
      <c r="C21" s="36">
        <f>SUM(GFSP00:GFSP84!C21)</f>
        <v>1</v>
      </c>
      <c r="D21" s="36">
        <f>SUM(GFSP00:GFSP84!D21)</f>
        <v>0</v>
      </c>
      <c r="E21" s="36">
        <f>SUM(GFSP00:GFSP84!E21)</f>
        <v>0</v>
      </c>
      <c r="F21" s="36">
        <f>SUM(GFSP00:GFSP84!F21)</f>
        <v>0</v>
      </c>
      <c r="G21" s="36">
        <f>SUM(GFSP00:GFSP84!G21)</f>
        <v>0</v>
      </c>
      <c r="H21" s="36">
        <f>SUM(GFSP00:GFSP84!H21)</f>
        <v>0</v>
      </c>
      <c r="I21" s="36">
        <f>SUM(GFSP00:GFSP84!I21)</f>
        <v>0</v>
      </c>
      <c r="J21" s="19">
        <f t="shared" si="0"/>
        <v>1</v>
      </c>
      <c r="K21" s="19">
        <f t="shared" si="1"/>
        <v>0</v>
      </c>
      <c r="L21" s="19">
        <f t="shared" si="7"/>
        <v>10</v>
      </c>
      <c r="M21" s="19">
        <f t="shared" si="7"/>
        <v>7</v>
      </c>
      <c r="N21" s="15">
        <f t="shared" si="2"/>
        <v>0.4673748103186646</v>
      </c>
      <c r="O21" s="22">
        <f t="shared" si="8"/>
        <v>7.9453717754173</v>
      </c>
      <c r="P21" s="15">
        <f t="shared" si="3"/>
        <v>1.2898330804248865</v>
      </c>
      <c r="Q21" s="19">
        <f t="shared" si="4"/>
        <v>1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36">
        <f>SUM(GFSP00:GFSP84!B22)</f>
        <v>0</v>
      </c>
      <c r="C22" s="36">
        <f>SUM(GFSP00:GFSP84!C22)</f>
        <v>1</v>
      </c>
      <c r="D22" s="36">
        <f>SUM(GFSP00:GFSP84!D22)</f>
        <v>0</v>
      </c>
      <c r="E22" s="36">
        <f>SUM(GFSP00:GFSP84!E22)</f>
        <v>0</v>
      </c>
      <c r="F22" s="36">
        <f>SUM(GFSP00:GFSP84!F22)</f>
        <v>0</v>
      </c>
      <c r="G22" s="36">
        <f>SUM(GFSP00:GFSP84!G22)</f>
        <v>0</v>
      </c>
      <c r="H22" s="36">
        <f>SUM(GFSP00:GFSP84!H22)</f>
        <v>0</v>
      </c>
      <c r="I22" s="36">
        <f>SUM(GFSP00:GFSP84!I22)</f>
        <v>0</v>
      </c>
      <c r="J22" s="19">
        <f t="shared" si="0"/>
        <v>1</v>
      </c>
      <c r="K22" s="19">
        <f t="shared" si="1"/>
        <v>0</v>
      </c>
      <c r="L22" s="19">
        <f t="shared" si="7"/>
        <v>11</v>
      </c>
      <c r="M22" s="19">
        <f t="shared" si="7"/>
        <v>7</v>
      </c>
      <c r="N22" s="15">
        <f t="shared" si="2"/>
        <v>0.4673748103186646</v>
      </c>
      <c r="O22" s="22">
        <f t="shared" si="8"/>
        <v>8.412746585735965</v>
      </c>
      <c r="P22" s="15">
        <f t="shared" si="3"/>
        <v>1.365705614567527</v>
      </c>
      <c r="Q22" s="19">
        <f t="shared" si="4"/>
        <v>1</v>
      </c>
      <c r="R22" s="19">
        <f t="shared" si="5"/>
        <v>0</v>
      </c>
      <c r="T22" s="10" t="s">
        <v>77</v>
      </c>
      <c r="U22" s="41">
        <f>(B96+C96+F96+G96)*100/V2</f>
        <v>97.96215429403202</v>
      </c>
      <c r="X22" s="14"/>
      <c r="Y22" s="14"/>
    </row>
    <row r="23" spans="1:25" ht="15">
      <c r="A23" s="20">
        <v>32591</v>
      </c>
      <c r="B23" s="36">
        <f>SUM(GFSP00:GFSP84!B23)</f>
        <v>0</v>
      </c>
      <c r="C23" s="36">
        <f>SUM(GFSP00:GFSP84!C23)</f>
        <v>0</v>
      </c>
      <c r="D23" s="36">
        <f>SUM(GFSP00:GFSP84!D23)</f>
        <v>0</v>
      </c>
      <c r="E23" s="36">
        <f>SUM(GFSP00:GFSP84!E23)</f>
        <v>0</v>
      </c>
      <c r="F23" s="36">
        <f>SUM(GFSP00:GFSP84!F23)</f>
        <v>0</v>
      </c>
      <c r="G23" s="36">
        <f>SUM(GFSP00:GFSP84!G23)</f>
        <v>2</v>
      </c>
      <c r="H23" s="36">
        <f>SUM(GFSP00:GFSP84!H23)</f>
        <v>0</v>
      </c>
      <c r="I23" s="36">
        <f>SUM(GFSP00:GFSP84!I23)</f>
        <v>0</v>
      </c>
      <c r="J23" s="19">
        <f t="shared" si="0"/>
        <v>0</v>
      </c>
      <c r="K23" s="19">
        <f t="shared" si="1"/>
        <v>2</v>
      </c>
      <c r="L23" s="19">
        <f t="shared" si="7"/>
        <v>11</v>
      </c>
      <c r="M23" s="19">
        <f t="shared" si="7"/>
        <v>9</v>
      </c>
      <c r="N23" s="15">
        <f t="shared" si="2"/>
        <v>0.9347496206373292</v>
      </c>
      <c r="O23" s="22">
        <f t="shared" si="8"/>
        <v>9.347496206373295</v>
      </c>
      <c r="P23" s="15">
        <f t="shared" si="3"/>
        <v>1.5174506828528078</v>
      </c>
      <c r="Q23" s="19">
        <f t="shared" si="4"/>
        <v>2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36">
        <f>SUM(GFSP00:GFSP84!B24)</f>
        <v>1</v>
      </c>
      <c r="C24" s="36">
        <f>SUM(GFSP00:GFSP84!C24)</f>
        <v>4</v>
      </c>
      <c r="D24" s="36">
        <f>SUM(GFSP00:GFSP84!D24)</f>
        <v>0</v>
      </c>
      <c r="E24" s="36">
        <f>SUM(GFSP00:GFSP84!E24)</f>
        <v>0</v>
      </c>
      <c r="F24" s="36">
        <f>SUM(GFSP00:GFSP84!F24)</f>
        <v>0</v>
      </c>
      <c r="G24" s="36">
        <f>SUM(GFSP00:GFSP84!G24)</f>
        <v>1</v>
      </c>
      <c r="H24" s="36">
        <f>SUM(GFSP00:GFSP84!H24)</f>
        <v>0</v>
      </c>
      <c r="I24" s="36">
        <f>SUM(GFSP00:GFSP84!I24)</f>
        <v>0</v>
      </c>
      <c r="J24" s="19">
        <f t="shared" si="0"/>
        <v>5</v>
      </c>
      <c r="K24" s="19">
        <f t="shared" si="1"/>
        <v>1</v>
      </c>
      <c r="L24" s="19">
        <f t="shared" si="7"/>
        <v>16</v>
      </c>
      <c r="M24" s="19">
        <f t="shared" si="7"/>
        <v>10</v>
      </c>
      <c r="N24" s="15">
        <f t="shared" si="2"/>
        <v>2.804248861911988</v>
      </c>
      <c r="O24" s="22">
        <f t="shared" si="8"/>
        <v>12.151745068285283</v>
      </c>
      <c r="P24" s="15">
        <f t="shared" si="3"/>
        <v>1.9726858877086504</v>
      </c>
      <c r="Q24" s="19">
        <f t="shared" si="4"/>
        <v>6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36">
        <f>SUM(GFSP00:GFSP84!B25)</f>
        <v>1</v>
      </c>
      <c r="C25" s="36">
        <f>SUM(GFSP00:GFSP84!C25)</f>
        <v>2</v>
      </c>
      <c r="D25" s="36">
        <f>SUM(GFSP00:GFSP84!D25)</f>
        <v>0</v>
      </c>
      <c r="E25" s="36">
        <f>SUM(GFSP00:GFSP84!E25)</f>
        <v>0</v>
      </c>
      <c r="F25" s="36">
        <f>SUM(GFSP00:GFSP84!F25)</f>
        <v>0</v>
      </c>
      <c r="G25" s="36">
        <f>SUM(GFSP00:GFSP84!G25)</f>
        <v>0</v>
      </c>
      <c r="H25" s="36">
        <f>SUM(GFSP00:GFSP84!H25)</f>
        <v>0</v>
      </c>
      <c r="I25" s="36">
        <f>SUM(GFSP00:GFSP84!I25)</f>
        <v>0</v>
      </c>
      <c r="J25" s="19">
        <f t="shared" si="0"/>
        <v>3</v>
      </c>
      <c r="K25" s="19">
        <f t="shared" si="1"/>
        <v>0</v>
      </c>
      <c r="L25" s="19">
        <f aca="true" t="shared" si="11" ref="L25:M44">L24+J25</f>
        <v>19</v>
      </c>
      <c r="M25" s="19">
        <f t="shared" si="11"/>
        <v>10</v>
      </c>
      <c r="N25" s="15">
        <f t="shared" si="2"/>
        <v>1.402124430955994</v>
      </c>
      <c r="O25" s="22">
        <f t="shared" si="8"/>
        <v>13.553869499241276</v>
      </c>
      <c r="P25" s="15">
        <f t="shared" si="3"/>
        <v>2.2003034901365712</v>
      </c>
      <c r="Q25" s="19">
        <f t="shared" si="4"/>
        <v>3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36">
        <f>SUM(GFSP00:GFSP84!B26)</f>
        <v>4</v>
      </c>
      <c r="C26" s="36">
        <f>SUM(GFSP00:GFSP84!C26)</f>
        <v>1</v>
      </c>
      <c r="D26" s="36">
        <f>SUM(GFSP00:GFSP84!D26)</f>
        <v>0</v>
      </c>
      <c r="E26" s="36">
        <f>SUM(GFSP00:GFSP84!E26)</f>
        <v>0</v>
      </c>
      <c r="F26" s="36">
        <f>SUM(GFSP00:GFSP84!F26)</f>
        <v>0</v>
      </c>
      <c r="G26" s="36">
        <f>SUM(GFSP00:GFSP84!G26)</f>
        <v>9</v>
      </c>
      <c r="H26" s="36">
        <f>SUM(GFSP00:GFSP84!H26)</f>
        <v>0</v>
      </c>
      <c r="I26" s="36">
        <f>SUM(GFSP00:GFSP84!I26)</f>
        <v>0</v>
      </c>
      <c r="J26" s="19">
        <f t="shared" si="0"/>
        <v>5</v>
      </c>
      <c r="K26" s="19">
        <f t="shared" si="1"/>
        <v>9</v>
      </c>
      <c r="L26" s="19">
        <f t="shared" si="11"/>
        <v>24</v>
      </c>
      <c r="M26" s="19">
        <f t="shared" si="11"/>
        <v>19</v>
      </c>
      <c r="N26" s="15">
        <f t="shared" si="2"/>
        <v>6.543247344461305</v>
      </c>
      <c r="O26" s="22">
        <f t="shared" si="8"/>
        <v>20.09711684370258</v>
      </c>
      <c r="P26" s="15">
        <f t="shared" si="3"/>
        <v>3.262518968133536</v>
      </c>
      <c r="Q26" s="19">
        <f t="shared" si="4"/>
        <v>14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36">
        <f>SUM(GFSP00:GFSP84!B27)</f>
        <v>2</v>
      </c>
      <c r="C27" s="36">
        <f>SUM(GFSP00:GFSP84!C27)</f>
        <v>4</v>
      </c>
      <c r="D27" s="36">
        <f>SUM(GFSP00:GFSP84!D27)</f>
        <v>0</v>
      </c>
      <c r="E27" s="36">
        <f>SUM(GFSP00:GFSP84!E27)</f>
        <v>0</v>
      </c>
      <c r="F27" s="36">
        <f>SUM(GFSP00:GFSP84!F27)</f>
        <v>0</v>
      </c>
      <c r="G27" s="36">
        <f>SUM(GFSP00:GFSP84!G27)</f>
        <v>4</v>
      </c>
      <c r="H27" s="36">
        <f>SUM(GFSP00:GFSP84!H27)</f>
        <v>0</v>
      </c>
      <c r="I27" s="36">
        <f>SUM(GFSP00:GFSP84!I27)</f>
        <v>0</v>
      </c>
      <c r="J27" s="19">
        <f t="shared" si="0"/>
        <v>6</v>
      </c>
      <c r="K27" s="19">
        <f t="shared" si="1"/>
        <v>4</v>
      </c>
      <c r="L27" s="19">
        <f t="shared" si="11"/>
        <v>30</v>
      </c>
      <c r="M27" s="19">
        <f t="shared" si="11"/>
        <v>23</v>
      </c>
      <c r="N27" s="15">
        <f t="shared" si="2"/>
        <v>4.673748103186647</v>
      </c>
      <c r="O27" s="22">
        <f t="shared" si="8"/>
        <v>24.770864946889226</v>
      </c>
      <c r="P27" s="15">
        <f t="shared" si="3"/>
        <v>4.021244309559941</v>
      </c>
      <c r="Q27" s="19">
        <f t="shared" si="4"/>
        <v>10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 s="36">
        <f>SUM(GFSP00:GFSP84!B28)</f>
        <v>0</v>
      </c>
      <c r="C28" s="36">
        <f>SUM(GFSP00:GFSP84!C28)</f>
        <v>1</v>
      </c>
      <c r="D28" s="36">
        <f>SUM(GFSP00:GFSP84!D28)</f>
        <v>0</v>
      </c>
      <c r="E28" s="36">
        <f>SUM(GFSP00:GFSP84!E28)</f>
        <v>0</v>
      </c>
      <c r="F28" s="36">
        <f>SUM(GFSP00:GFSP84!F28)</f>
        <v>0</v>
      </c>
      <c r="G28" s="36">
        <f>SUM(GFSP00:GFSP84!G28)</f>
        <v>1</v>
      </c>
      <c r="H28" s="36">
        <f>SUM(GFSP00:GFSP84!H28)</f>
        <v>0</v>
      </c>
      <c r="I28" s="36">
        <f>SUM(GFSP00:GFSP84!I28)</f>
        <v>0</v>
      </c>
      <c r="J28" s="19">
        <f t="shared" si="0"/>
        <v>1</v>
      </c>
      <c r="K28" s="19">
        <f t="shared" si="1"/>
        <v>1</v>
      </c>
      <c r="L28" s="19">
        <f t="shared" si="11"/>
        <v>31</v>
      </c>
      <c r="M28" s="19">
        <f t="shared" si="11"/>
        <v>24</v>
      </c>
      <c r="N28" s="15">
        <f t="shared" si="2"/>
        <v>0.9347496206373292</v>
      </c>
      <c r="O28" s="22">
        <f t="shared" si="8"/>
        <v>25.705614567526556</v>
      </c>
      <c r="P28" s="15">
        <f t="shared" si="3"/>
        <v>4.17298937784522</v>
      </c>
      <c r="Q28" s="19">
        <f t="shared" si="4"/>
        <v>2</v>
      </c>
      <c r="R28" s="19">
        <f t="shared" si="5"/>
        <v>0</v>
      </c>
      <c r="T28" s="18"/>
    </row>
    <row r="29" spans="1:18" ht="12.75">
      <c r="A29" s="20">
        <v>32597</v>
      </c>
      <c r="B29" s="36">
        <f>SUM(GFSP00:GFSP84!B29)</f>
        <v>3</v>
      </c>
      <c r="C29" s="36">
        <f>SUM(GFSP00:GFSP84!C29)</f>
        <v>1</v>
      </c>
      <c r="D29" s="36">
        <f>SUM(GFSP00:GFSP84!D29)</f>
        <v>0</v>
      </c>
      <c r="E29" s="36">
        <f>SUM(GFSP00:GFSP84!E29)</f>
        <v>0</v>
      </c>
      <c r="F29" s="36">
        <f>SUM(GFSP00:GFSP84!F29)</f>
        <v>1</v>
      </c>
      <c r="G29" s="36">
        <f>SUM(GFSP00:GFSP84!G29)</f>
        <v>6</v>
      </c>
      <c r="H29" s="36">
        <f>SUM(GFSP00:GFSP84!H29)</f>
        <v>0</v>
      </c>
      <c r="I29" s="36">
        <f>SUM(GFSP00:GFSP84!I29)</f>
        <v>0</v>
      </c>
      <c r="J29" s="19">
        <f t="shared" si="0"/>
        <v>4</v>
      </c>
      <c r="K29" s="19">
        <f t="shared" si="1"/>
        <v>7</v>
      </c>
      <c r="L29" s="19">
        <f t="shared" si="11"/>
        <v>35</v>
      </c>
      <c r="M29" s="19">
        <f t="shared" si="11"/>
        <v>31</v>
      </c>
      <c r="N29" s="15">
        <f t="shared" si="2"/>
        <v>5.141122913505311</v>
      </c>
      <c r="O29" s="22">
        <f t="shared" si="8"/>
        <v>30.846737481031866</v>
      </c>
      <c r="P29" s="15">
        <f t="shared" si="3"/>
        <v>5.007587253414265</v>
      </c>
      <c r="Q29" s="19">
        <f t="shared" si="4"/>
        <v>11</v>
      </c>
      <c r="R29" s="19">
        <f t="shared" si="5"/>
        <v>0</v>
      </c>
    </row>
    <row r="30" spans="1:20" ht="12.75">
      <c r="A30" s="20">
        <v>32598</v>
      </c>
      <c r="B30" s="36">
        <f>SUM(GFSP00:GFSP84!B30)</f>
        <v>0</v>
      </c>
      <c r="C30" s="36">
        <f>SUM(GFSP00:GFSP84!C30)</f>
        <v>0</v>
      </c>
      <c r="D30" s="36">
        <f>SUM(GFSP00:GFSP84!D30)</f>
        <v>0</v>
      </c>
      <c r="E30" s="36">
        <f>SUM(GFSP00:GFSP84!E30)</f>
        <v>0</v>
      </c>
      <c r="F30" s="36">
        <f>SUM(GFSP00:GFSP84!F30)</f>
        <v>0</v>
      </c>
      <c r="G30" s="36">
        <f>SUM(GFSP00:GFSP84!G30)</f>
        <v>0</v>
      </c>
      <c r="H30" s="36">
        <f>SUM(GFSP00:GFSP84!H30)</f>
        <v>0</v>
      </c>
      <c r="I30" s="36">
        <f>SUM(GFSP00:GFSP84!I30)</f>
        <v>0</v>
      </c>
      <c r="J30" s="19">
        <f t="shared" si="0"/>
        <v>0</v>
      </c>
      <c r="K30" s="19">
        <f t="shared" si="1"/>
        <v>0</v>
      </c>
      <c r="L30" s="19">
        <f t="shared" si="11"/>
        <v>35</v>
      </c>
      <c r="M30" s="19">
        <f t="shared" si="11"/>
        <v>31</v>
      </c>
      <c r="N30" s="15">
        <f t="shared" si="2"/>
        <v>0</v>
      </c>
      <c r="O30" s="22">
        <f t="shared" si="8"/>
        <v>30.846737481031866</v>
      </c>
      <c r="P30" s="15">
        <f t="shared" si="3"/>
        <v>5.007587253414265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 s="36">
        <f>SUM(GFSP00:GFSP84!B31)</f>
        <v>1</v>
      </c>
      <c r="C31" s="36">
        <f>SUM(GFSP00:GFSP84!C31)</f>
        <v>3</v>
      </c>
      <c r="D31" s="36">
        <f>SUM(GFSP00:GFSP84!D31)</f>
        <v>0</v>
      </c>
      <c r="E31" s="36">
        <f>SUM(GFSP00:GFSP84!E31)</f>
        <v>0</v>
      </c>
      <c r="F31" s="36">
        <f>SUM(GFSP00:GFSP84!F31)</f>
        <v>2</v>
      </c>
      <c r="G31" s="36">
        <f>SUM(GFSP00:GFSP84!G31)</f>
        <v>8</v>
      </c>
      <c r="H31" s="36">
        <f>SUM(GFSP00:GFSP84!H31)</f>
        <v>0</v>
      </c>
      <c r="I31" s="36">
        <f>SUM(GFSP00:GFSP84!I31)</f>
        <v>0</v>
      </c>
      <c r="J31" s="19">
        <f t="shared" si="0"/>
        <v>4</v>
      </c>
      <c r="K31" s="19">
        <f t="shared" si="1"/>
        <v>10</v>
      </c>
      <c r="L31" s="19">
        <f t="shared" si="11"/>
        <v>39</v>
      </c>
      <c r="M31" s="19">
        <f t="shared" si="11"/>
        <v>41</v>
      </c>
      <c r="N31" s="15">
        <f t="shared" si="2"/>
        <v>6.543247344461305</v>
      </c>
      <c r="O31" s="22">
        <f t="shared" si="8"/>
        <v>37.38998482549317</v>
      </c>
      <c r="P31" s="15">
        <f t="shared" si="3"/>
        <v>6.06980273141123</v>
      </c>
      <c r="Q31" s="19">
        <f t="shared" si="4"/>
        <v>14</v>
      </c>
      <c r="R31" s="19">
        <f t="shared" si="5"/>
        <v>0</v>
      </c>
      <c r="T31" s="18"/>
    </row>
    <row r="32" spans="1:18" ht="12.75">
      <c r="A32" s="20">
        <v>32600</v>
      </c>
      <c r="B32" s="36">
        <f>SUM(GFSP00:GFSP84!B32)</f>
        <v>1</v>
      </c>
      <c r="C32" s="36">
        <f>SUM(GFSP00:GFSP84!C32)</f>
        <v>1</v>
      </c>
      <c r="D32" s="36">
        <f>SUM(GFSP00:GFSP84!D32)</f>
        <v>0</v>
      </c>
      <c r="E32" s="36">
        <f>SUM(GFSP00:GFSP84!E32)</f>
        <v>0</v>
      </c>
      <c r="F32" s="36">
        <f>SUM(GFSP00:GFSP84!F32)</f>
        <v>0</v>
      </c>
      <c r="G32" s="36">
        <f>SUM(GFSP00:GFSP84!G32)</f>
        <v>3</v>
      </c>
      <c r="H32" s="36">
        <f>SUM(GFSP00:GFSP84!H32)</f>
        <v>0</v>
      </c>
      <c r="I32" s="36">
        <f>SUM(GFSP00:GFSP84!I32)</f>
        <v>0</v>
      </c>
      <c r="J32" s="19">
        <f t="shared" si="0"/>
        <v>2</v>
      </c>
      <c r="K32" s="19">
        <f t="shared" si="1"/>
        <v>3</v>
      </c>
      <c r="L32" s="19">
        <f t="shared" si="11"/>
        <v>41</v>
      </c>
      <c r="M32" s="19">
        <f t="shared" si="11"/>
        <v>44</v>
      </c>
      <c r="N32" s="15">
        <f t="shared" si="2"/>
        <v>2.3368740515933233</v>
      </c>
      <c r="O32" s="22">
        <f t="shared" si="8"/>
        <v>39.7268588770865</v>
      </c>
      <c r="P32" s="15">
        <f t="shared" si="3"/>
        <v>6.449165402124432</v>
      </c>
      <c r="Q32" s="19">
        <f t="shared" si="4"/>
        <v>5</v>
      </c>
      <c r="R32" s="19">
        <f t="shared" si="5"/>
        <v>0</v>
      </c>
    </row>
    <row r="33" spans="1:18" ht="12.75">
      <c r="A33" s="20">
        <v>32601</v>
      </c>
      <c r="B33" s="36">
        <f>SUM(GFSP00:GFSP84!B33)</f>
        <v>0</v>
      </c>
      <c r="C33" s="36">
        <f>SUM(GFSP00:GFSP84!C33)</f>
        <v>1</v>
      </c>
      <c r="D33" s="36">
        <f>SUM(GFSP00:GFSP84!D33)</f>
        <v>0</v>
      </c>
      <c r="E33" s="36">
        <f>SUM(GFSP00:GFSP84!E33)</f>
        <v>0</v>
      </c>
      <c r="F33" s="36">
        <f>SUM(GFSP00:GFSP84!F33)</f>
        <v>1</v>
      </c>
      <c r="G33" s="36">
        <f>SUM(GFSP00:GFSP84!G33)</f>
        <v>2</v>
      </c>
      <c r="H33" s="36">
        <f>SUM(GFSP00:GFSP84!H33)</f>
        <v>0</v>
      </c>
      <c r="I33" s="36">
        <f>SUM(GFSP00:GFSP84!I33)</f>
        <v>0</v>
      </c>
      <c r="J33" s="19">
        <f t="shared" si="0"/>
        <v>1</v>
      </c>
      <c r="K33" s="19">
        <f t="shared" si="1"/>
        <v>3</v>
      </c>
      <c r="L33" s="19">
        <f t="shared" si="11"/>
        <v>42</v>
      </c>
      <c r="M33" s="19">
        <f t="shared" si="11"/>
        <v>47</v>
      </c>
      <c r="N33" s="15">
        <f t="shared" si="2"/>
        <v>1.8694992412746585</v>
      </c>
      <c r="O33" s="22">
        <f t="shared" si="8"/>
        <v>41.59635811836116</v>
      </c>
      <c r="P33" s="15">
        <f t="shared" si="3"/>
        <v>6.752655538694994</v>
      </c>
      <c r="Q33" s="19">
        <f t="shared" si="4"/>
        <v>4</v>
      </c>
      <c r="R33" s="19">
        <f t="shared" si="5"/>
        <v>0</v>
      </c>
    </row>
    <row r="34" spans="1:18" ht="12.75">
      <c r="A34" s="20">
        <v>32602</v>
      </c>
      <c r="B34" s="36">
        <f>SUM(GFSP00:GFSP84!B34)</f>
        <v>4</v>
      </c>
      <c r="C34" s="36">
        <f>SUM(GFSP00:GFSP84!C34)</f>
        <v>5</v>
      </c>
      <c r="D34" s="36">
        <f>SUM(GFSP00:GFSP84!D34)</f>
        <v>0</v>
      </c>
      <c r="E34" s="36">
        <f>SUM(GFSP00:GFSP84!E34)</f>
        <v>0</v>
      </c>
      <c r="F34" s="36">
        <f>SUM(GFSP00:GFSP84!F34)</f>
        <v>2</v>
      </c>
      <c r="G34" s="36">
        <f>SUM(GFSP00:GFSP84!G34)</f>
        <v>10</v>
      </c>
      <c r="H34" s="36">
        <f>SUM(GFSP00:GFSP84!H34)</f>
        <v>1</v>
      </c>
      <c r="I34" s="36">
        <f>SUM(GFSP00:GFSP84!I34)</f>
        <v>0</v>
      </c>
      <c r="J34" s="19">
        <f t="shared" si="0"/>
        <v>9</v>
      </c>
      <c r="K34" s="19">
        <f t="shared" si="1"/>
        <v>11</v>
      </c>
      <c r="L34" s="19">
        <f t="shared" si="11"/>
        <v>51</v>
      </c>
      <c r="M34" s="19">
        <f t="shared" si="11"/>
        <v>58</v>
      </c>
      <c r="N34" s="15">
        <f t="shared" si="2"/>
        <v>9.347496206373293</v>
      </c>
      <c r="O34" s="22">
        <f t="shared" si="8"/>
        <v>50.94385432473445</v>
      </c>
      <c r="P34" s="15">
        <f t="shared" si="3"/>
        <v>8.270106221547803</v>
      </c>
      <c r="Q34" s="19">
        <f t="shared" si="4"/>
        <v>21</v>
      </c>
      <c r="R34" s="19">
        <f t="shared" si="5"/>
        <v>1</v>
      </c>
    </row>
    <row r="35" spans="1:18" ht="12.75">
      <c r="A35" s="20">
        <v>32603</v>
      </c>
      <c r="B35" s="36">
        <f>SUM(GFSP00:GFSP84!B35)</f>
        <v>4</v>
      </c>
      <c r="C35" s="36">
        <f>SUM(GFSP00:GFSP84!C35)</f>
        <v>6</v>
      </c>
      <c r="D35" s="36">
        <f>SUM(GFSP00:GFSP84!D35)</f>
        <v>0</v>
      </c>
      <c r="E35" s="36">
        <f>SUM(GFSP00:GFSP84!E35)</f>
        <v>0</v>
      </c>
      <c r="F35" s="36">
        <f>SUM(GFSP00:GFSP84!F35)</f>
        <v>1</v>
      </c>
      <c r="G35" s="36">
        <f>SUM(GFSP00:GFSP84!G35)</f>
        <v>8</v>
      </c>
      <c r="H35" s="36">
        <f>SUM(GFSP00:GFSP84!H35)</f>
        <v>0</v>
      </c>
      <c r="I35" s="36">
        <f>SUM(GFSP00:GFSP84!I35)</f>
        <v>0</v>
      </c>
      <c r="J35" s="19">
        <f t="shared" si="0"/>
        <v>10</v>
      </c>
      <c r="K35" s="19">
        <f t="shared" si="1"/>
        <v>9</v>
      </c>
      <c r="L35" s="19">
        <f t="shared" si="11"/>
        <v>61</v>
      </c>
      <c r="M35" s="19">
        <f t="shared" si="11"/>
        <v>67</v>
      </c>
      <c r="N35" s="15">
        <f t="shared" si="2"/>
        <v>8.880121396054628</v>
      </c>
      <c r="O35" s="22">
        <f t="shared" si="8"/>
        <v>59.82397572078908</v>
      </c>
      <c r="P35" s="15">
        <f t="shared" si="3"/>
        <v>9.711684370257968</v>
      </c>
      <c r="Q35" s="19">
        <f t="shared" si="4"/>
        <v>19</v>
      </c>
      <c r="R35" s="19">
        <f t="shared" si="5"/>
        <v>0</v>
      </c>
    </row>
    <row r="36" spans="1:18" ht="12.75">
      <c r="A36" s="20">
        <v>32604</v>
      </c>
      <c r="B36" s="36">
        <f>SUM(GFSP00:GFSP84!B36)</f>
        <v>0</v>
      </c>
      <c r="C36" s="36">
        <f>SUM(GFSP00:GFSP84!C36)</f>
        <v>0</v>
      </c>
      <c r="D36" s="36">
        <f>SUM(GFSP00:GFSP84!D36)</f>
        <v>0</v>
      </c>
      <c r="E36" s="36">
        <f>SUM(GFSP00:GFSP84!E36)</f>
        <v>0</v>
      </c>
      <c r="F36" s="36">
        <f>SUM(GFSP00:GFSP84!F36)</f>
        <v>0</v>
      </c>
      <c r="G36" s="36">
        <f>SUM(GFSP00:GFSP84!G36)</f>
        <v>0</v>
      </c>
      <c r="H36" s="36">
        <f>SUM(GFSP00:GFSP84!H36)</f>
        <v>0</v>
      </c>
      <c r="I36" s="36">
        <f>SUM(GFSP00:GFSP84!I36)</f>
        <v>0</v>
      </c>
      <c r="J36" s="19">
        <f aca="true" t="shared" si="12" ref="J36:J67">+B36+C36-D36-E36</f>
        <v>0</v>
      </c>
      <c r="K36" s="19">
        <f aca="true" t="shared" si="13" ref="K36:K67">+F36+G36-H36-I36</f>
        <v>0</v>
      </c>
      <c r="L36" s="19">
        <f t="shared" si="11"/>
        <v>61</v>
      </c>
      <c r="M36" s="19">
        <f t="shared" si="11"/>
        <v>67</v>
      </c>
      <c r="N36" s="15">
        <f aca="true" t="shared" si="14" ref="N36:N67">(+J36+K36)*($J$96/($J$96+$K$96))</f>
        <v>0</v>
      </c>
      <c r="O36" s="22">
        <f t="shared" si="8"/>
        <v>59.82397572078908</v>
      </c>
      <c r="P36" s="15">
        <f aca="true" t="shared" si="15" ref="P36:P67">O36*100/$N$96</f>
        <v>9.711684370257968</v>
      </c>
      <c r="Q36" s="19">
        <f aca="true" t="shared" si="16" ref="Q36:Q67">+B36+C36+F36+G36</f>
        <v>0</v>
      </c>
      <c r="R36" s="19">
        <f aca="true" t="shared" si="17" ref="R36:R67">D36+E36+H36+I36</f>
        <v>0</v>
      </c>
    </row>
    <row r="37" spans="1:18" ht="12.75">
      <c r="A37" s="20">
        <v>32605</v>
      </c>
      <c r="B37" s="36">
        <f>SUM(GFSP00:GFSP84!B37)</f>
        <v>2</v>
      </c>
      <c r="C37" s="36">
        <f>SUM(GFSP00:GFSP84!C37)</f>
        <v>2</v>
      </c>
      <c r="D37" s="36">
        <f>SUM(GFSP00:GFSP84!D37)</f>
        <v>0</v>
      </c>
      <c r="E37" s="36">
        <f>SUM(GFSP00:GFSP84!E37)</f>
        <v>0</v>
      </c>
      <c r="F37" s="36">
        <f>SUM(GFSP00:GFSP84!F37)</f>
        <v>1</v>
      </c>
      <c r="G37" s="36">
        <f>SUM(GFSP00:GFSP84!G37)</f>
        <v>10</v>
      </c>
      <c r="H37" s="36">
        <f>SUM(GFSP00:GFSP84!H37)</f>
        <v>0</v>
      </c>
      <c r="I37" s="36">
        <f>SUM(GFSP00:GFSP84!I37)</f>
        <v>0</v>
      </c>
      <c r="J37" s="19">
        <f t="shared" si="12"/>
        <v>4</v>
      </c>
      <c r="K37" s="19">
        <f t="shared" si="13"/>
        <v>11</v>
      </c>
      <c r="L37" s="19">
        <f t="shared" si="11"/>
        <v>65</v>
      </c>
      <c r="M37" s="19">
        <f t="shared" si="11"/>
        <v>78</v>
      </c>
      <c r="N37" s="15">
        <f t="shared" si="14"/>
        <v>7.010622154779969</v>
      </c>
      <c r="O37" s="22">
        <f aca="true" t="shared" si="18" ref="O37:O68">O36+N37</f>
        <v>66.83459787556905</v>
      </c>
      <c r="P37" s="15">
        <f t="shared" si="15"/>
        <v>10.849772382397575</v>
      </c>
      <c r="Q37" s="19">
        <f t="shared" si="16"/>
        <v>15</v>
      </c>
      <c r="R37" s="19">
        <f t="shared" si="17"/>
        <v>0</v>
      </c>
    </row>
    <row r="38" spans="1:18" ht="12.75">
      <c r="A38" s="20">
        <v>32606</v>
      </c>
      <c r="B38" s="36">
        <f>SUM(GFSP00:GFSP84!B38)</f>
        <v>5</v>
      </c>
      <c r="C38" s="36">
        <f>SUM(GFSP00:GFSP84!C38)</f>
        <v>4</v>
      </c>
      <c r="D38" s="36">
        <f>SUM(GFSP00:GFSP84!D38)</f>
        <v>0</v>
      </c>
      <c r="E38" s="36">
        <f>SUM(GFSP00:GFSP84!E38)</f>
        <v>0</v>
      </c>
      <c r="F38" s="36">
        <f>SUM(GFSP00:GFSP84!F38)</f>
        <v>1</v>
      </c>
      <c r="G38" s="36">
        <f>SUM(GFSP00:GFSP84!G38)</f>
        <v>9</v>
      </c>
      <c r="H38" s="36">
        <f>SUM(GFSP00:GFSP84!H38)</f>
        <v>0</v>
      </c>
      <c r="I38" s="36">
        <f>SUM(GFSP00:GFSP84!I38)</f>
        <v>0</v>
      </c>
      <c r="J38" s="19">
        <f t="shared" si="12"/>
        <v>9</v>
      </c>
      <c r="K38" s="19">
        <f t="shared" si="13"/>
        <v>10</v>
      </c>
      <c r="L38" s="19">
        <f t="shared" si="11"/>
        <v>74</v>
      </c>
      <c r="M38" s="19">
        <f t="shared" si="11"/>
        <v>88</v>
      </c>
      <c r="N38" s="15">
        <f t="shared" si="14"/>
        <v>8.880121396054628</v>
      </c>
      <c r="O38" s="22">
        <f t="shared" si="18"/>
        <v>75.71471927162368</v>
      </c>
      <c r="P38" s="15">
        <f t="shared" si="15"/>
        <v>12.291350531107742</v>
      </c>
      <c r="Q38" s="19">
        <f t="shared" si="16"/>
        <v>19</v>
      </c>
      <c r="R38" s="19">
        <f t="shared" si="17"/>
        <v>0</v>
      </c>
    </row>
    <row r="39" spans="1:19" ht="12.75">
      <c r="A39" s="20">
        <v>32607</v>
      </c>
      <c r="B39" s="36">
        <f>SUM(GFSP00:GFSP84!B39)</f>
        <v>1</v>
      </c>
      <c r="C39" s="36">
        <f>SUM(GFSP00:GFSP84!C39)</f>
        <v>0</v>
      </c>
      <c r="D39" s="36">
        <f>SUM(GFSP00:GFSP84!D39)</f>
        <v>0</v>
      </c>
      <c r="E39" s="36">
        <f>SUM(GFSP00:GFSP84!E39)</f>
        <v>0</v>
      </c>
      <c r="F39" s="36">
        <f>SUM(GFSP00:GFSP84!F39)</f>
        <v>1</v>
      </c>
      <c r="G39" s="36">
        <f>SUM(GFSP00:GFSP84!G39)</f>
        <v>2</v>
      </c>
      <c r="H39" s="36">
        <f>SUM(GFSP00:GFSP84!H39)</f>
        <v>0</v>
      </c>
      <c r="I39" s="36">
        <f>SUM(GFSP00:GFSP84!I39)</f>
        <v>0</v>
      </c>
      <c r="J39" s="19">
        <f t="shared" si="12"/>
        <v>1</v>
      </c>
      <c r="K39" s="19">
        <f t="shared" si="13"/>
        <v>3</v>
      </c>
      <c r="L39" s="19">
        <f t="shared" si="11"/>
        <v>75</v>
      </c>
      <c r="M39" s="19">
        <f t="shared" si="11"/>
        <v>91</v>
      </c>
      <c r="N39" s="15">
        <f t="shared" si="14"/>
        <v>1.8694992412746585</v>
      </c>
      <c r="O39" s="22">
        <f t="shared" si="18"/>
        <v>77.58421851289833</v>
      </c>
      <c r="P39" s="15">
        <f t="shared" si="15"/>
        <v>12.594840667678303</v>
      </c>
      <c r="Q39" s="19">
        <f t="shared" si="16"/>
        <v>4</v>
      </c>
      <c r="R39" s="19">
        <f t="shared" si="17"/>
        <v>0</v>
      </c>
      <c r="S39" s="18"/>
    </row>
    <row r="40" spans="1:18" ht="12.75">
      <c r="A40" s="20">
        <v>32608</v>
      </c>
      <c r="B40" s="36">
        <f>SUM(GFSP00:GFSP84!B40)</f>
        <v>0</v>
      </c>
      <c r="C40" s="36">
        <f>SUM(GFSP00:GFSP84!C40)</f>
        <v>3</v>
      </c>
      <c r="D40" s="36">
        <f>SUM(GFSP00:GFSP84!D40)</f>
        <v>0</v>
      </c>
      <c r="E40" s="36">
        <f>SUM(GFSP00:GFSP84!E40)</f>
        <v>0</v>
      </c>
      <c r="F40" s="36">
        <f>SUM(GFSP00:GFSP84!F40)</f>
        <v>0</v>
      </c>
      <c r="G40" s="36">
        <f>SUM(GFSP00:GFSP84!G40)</f>
        <v>6</v>
      </c>
      <c r="H40" s="36">
        <f>SUM(GFSP00:GFSP84!H40)</f>
        <v>0</v>
      </c>
      <c r="I40" s="36">
        <f>SUM(GFSP00:GFSP84!I40)</f>
        <v>1</v>
      </c>
      <c r="J40" s="19">
        <f t="shared" si="12"/>
        <v>3</v>
      </c>
      <c r="K40" s="19">
        <f t="shared" si="13"/>
        <v>5</v>
      </c>
      <c r="L40" s="19">
        <f t="shared" si="11"/>
        <v>78</v>
      </c>
      <c r="M40" s="19">
        <f t="shared" si="11"/>
        <v>96</v>
      </c>
      <c r="N40" s="15">
        <f t="shared" si="14"/>
        <v>3.738998482549317</v>
      </c>
      <c r="O40" s="22">
        <f t="shared" si="18"/>
        <v>81.32321699544765</v>
      </c>
      <c r="P40" s="15">
        <f t="shared" si="15"/>
        <v>13.201820940819427</v>
      </c>
      <c r="Q40" s="19">
        <f t="shared" si="16"/>
        <v>9</v>
      </c>
      <c r="R40" s="19">
        <f t="shared" si="17"/>
        <v>1</v>
      </c>
    </row>
    <row r="41" spans="1:18" ht="12.75">
      <c r="A41" s="20">
        <v>32609</v>
      </c>
      <c r="B41" s="36">
        <f>SUM(GFSP00:GFSP84!B41)</f>
        <v>2</v>
      </c>
      <c r="C41" s="36">
        <f>SUM(GFSP00:GFSP84!C41)</f>
        <v>7</v>
      </c>
      <c r="D41" s="36">
        <f>SUM(GFSP00:GFSP84!D41)</f>
        <v>0</v>
      </c>
      <c r="E41" s="36">
        <f>SUM(GFSP00:GFSP84!E41)</f>
        <v>0</v>
      </c>
      <c r="F41" s="36">
        <f>SUM(GFSP00:GFSP84!F41)</f>
        <v>2</v>
      </c>
      <c r="G41" s="36">
        <f>SUM(GFSP00:GFSP84!G41)</f>
        <v>10</v>
      </c>
      <c r="H41" s="36">
        <f>SUM(GFSP00:GFSP84!H41)</f>
        <v>0</v>
      </c>
      <c r="I41" s="36">
        <f>SUM(GFSP00:GFSP84!I41)</f>
        <v>0</v>
      </c>
      <c r="J41" s="19">
        <f t="shared" si="12"/>
        <v>9</v>
      </c>
      <c r="K41" s="19">
        <f t="shared" si="13"/>
        <v>12</v>
      </c>
      <c r="L41" s="19">
        <f t="shared" si="11"/>
        <v>87</v>
      </c>
      <c r="M41" s="19">
        <f t="shared" si="11"/>
        <v>108</v>
      </c>
      <c r="N41" s="15">
        <f t="shared" si="14"/>
        <v>9.814871016691956</v>
      </c>
      <c r="O41" s="22">
        <f t="shared" si="18"/>
        <v>91.1380880121396</v>
      </c>
      <c r="P41" s="15">
        <f t="shared" si="15"/>
        <v>14.795144157814873</v>
      </c>
      <c r="Q41" s="19">
        <f t="shared" si="16"/>
        <v>21</v>
      </c>
      <c r="R41" s="19">
        <f t="shared" si="17"/>
        <v>0</v>
      </c>
    </row>
    <row r="42" spans="1:18" ht="12.75">
      <c r="A42" s="20">
        <v>32610</v>
      </c>
      <c r="B42" s="36">
        <f>SUM(GFSP00:GFSP84!B42)</f>
        <v>1</v>
      </c>
      <c r="C42" s="36">
        <f>SUM(GFSP00:GFSP84!C42)</f>
        <v>1</v>
      </c>
      <c r="D42" s="36">
        <f>SUM(GFSP00:GFSP84!D42)</f>
        <v>0</v>
      </c>
      <c r="E42" s="36">
        <f>SUM(GFSP00:GFSP84!E42)</f>
        <v>0</v>
      </c>
      <c r="F42" s="36">
        <f>SUM(GFSP00:GFSP84!F42)</f>
        <v>0</v>
      </c>
      <c r="G42" s="36">
        <f>SUM(GFSP00:GFSP84!G42)</f>
        <v>3</v>
      </c>
      <c r="H42" s="36">
        <f>SUM(GFSP00:GFSP84!H42)</f>
        <v>0</v>
      </c>
      <c r="I42" s="36">
        <f>SUM(GFSP00:GFSP84!I42)</f>
        <v>0</v>
      </c>
      <c r="J42" s="19">
        <f t="shared" si="12"/>
        <v>2</v>
      </c>
      <c r="K42" s="19">
        <f t="shared" si="13"/>
        <v>3</v>
      </c>
      <c r="L42" s="19">
        <f t="shared" si="11"/>
        <v>89</v>
      </c>
      <c r="M42" s="19">
        <f t="shared" si="11"/>
        <v>111</v>
      </c>
      <c r="N42" s="15">
        <f t="shared" si="14"/>
        <v>2.3368740515933233</v>
      </c>
      <c r="O42" s="22">
        <f t="shared" si="18"/>
        <v>93.47496206373293</v>
      </c>
      <c r="P42" s="15">
        <f t="shared" si="15"/>
        <v>15.174506828528076</v>
      </c>
      <c r="Q42" s="19">
        <f t="shared" si="16"/>
        <v>5</v>
      </c>
      <c r="R42" s="19">
        <f t="shared" si="17"/>
        <v>0</v>
      </c>
    </row>
    <row r="43" spans="1:18" ht="12.75">
      <c r="A43" s="20">
        <v>32611</v>
      </c>
      <c r="B43" s="36">
        <f>SUM(GFSP00:GFSP84!B43)</f>
        <v>3</v>
      </c>
      <c r="C43" s="36">
        <f>SUM(GFSP00:GFSP84!C43)</f>
        <v>2</v>
      </c>
      <c r="D43" s="36">
        <f>SUM(GFSP00:GFSP84!D43)</f>
        <v>0</v>
      </c>
      <c r="E43" s="36">
        <f>SUM(GFSP00:GFSP84!E43)</f>
        <v>0</v>
      </c>
      <c r="F43" s="36">
        <f>SUM(GFSP00:GFSP84!F43)</f>
        <v>0</v>
      </c>
      <c r="G43" s="36">
        <f>SUM(GFSP00:GFSP84!G43)</f>
        <v>2</v>
      </c>
      <c r="H43" s="36">
        <f>SUM(GFSP00:GFSP84!H43)</f>
        <v>0</v>
      </c>
      <c r="I43" s="36">
        <f>SUM(GFSP00:GFSP84!I43)</f>
        <v>0</v>
      </c>
      <c r="J43" s="19">
        <f t="shared" si="12"/>
        <v>5</v>
      </c>
      <c r="K43" s="19">
        <f t="shared" si="13"/>
        <v>2</v>
      </c>
      <c r="L43" s="19">
        <f t="shared" si="11"/>
        <v>94</v>
      </c>
      <c r="M43" s="19">
        <f t="shared" si="11"/>
        <v>113</v>
      </c>
      <c r="N43" s="15">
        <f t="shared" si="14"/>
        <v>3.2716236722306524</v>
      </c>
      <c r="O43" s="22">
        <f t="shared" si="18"/>
        <v>96.74658573596358</v>
      </c>
      <c r="P43" s="15">
        <f t="shared" si="15"/>
        <v>15.705614567526558</v>
      </c>
      <c r="Q43" s="19">
        <f t="shared" si="16"/>
        <v>7</v>
      </c>
      <c r="R43" s="19">
        <f t="shared" si="17"/>
        <v>0</v>
      </c>
    </row>
    <row r="44" spans="1:18" ht="12.75">
      <c r="A44" s="20">
        <v>32612</v>
      </c>
      <c r="B44" s="36">
        <f>SUM(GFSP00:GFSP84!B44)</f>
        <v>1</v>
      </c>
      <c r="C44" s="36">
        <f>SUM(GFSP00:GFSP84!C44)</f>
        <v>4</v>
      </c>
      <c r="D44" s="36">
        <f>SUM(GFSP00:GFSP84!D44)</f>
        <v>0</v>
      </c>
      <c r="E44" s="36">
        <f>SUM(GFSP00:GFSP84!E44)</f>
        <v>0</v>
      </c>
      <c r="F44" s="36">
        <f>SUM(GFSP00:GFSP84!F44)</f>
        <v>1</v>
      </c>
      <c r="G44" s="36">
        <f>SUM(GFSP00:GFSP84!G44)</f>
        <v>4</v>
      </c>
      <c r="H44" s="36">
        <f>SUM(GFSP00:GFSP84!H44)</f>
        <v>0</v>
      </c>
      <c r="I44" s="36">
        <f>SUM(GFSP00:GFSP84!I44)</f>
        <v>0</v>
      </c>
      <c r="J44" s="19">
        <f t="shared" si="12"/>
        <v>5</v>
      </c>
      <c r="K44" s="19">
        <f t="shared" si="13"/>
        <v>5</v>
      </c>
      <c r="L44" s="19">
        <f t="shared" si="11"/>
        <v>99</v>
      </c>
      <c r="M44" s="19">
        <f t="shared" si="11"/>
        <v>118</v>
      </c>
      <c r="N44" s="15">
        <f t="shared" si="14"/>
        <v>4.673748103186647</v>
      </c>
      <c r="O44" s="22">
        <f t="shared" si="18"/>
        <v>101.42033383915023</v>
      </c>
      <c r="P44" s="15">
        <f t="shared" si="15"/>
        <v>16.46433990895296</v>
      </c>
      <c r="Q44" s="19">
        <f t="shared" si="16"/>
        <v>10</v>
      </c>
      <c r="R44" s="19">
        <f t="shared" si="17"/>
        <v>0</v>
      </c>
    </row>
    <row r="45" spans="1:18" ht="12.75">
      <c r="A45" s="20">
        <v>32613</v>
      </c>
      <c r="B45" s="36">
        <f>SUM(GFSP00:GFSP84!B45)</f>
        <v>6</v>
      </c>
      <c r="C45" s="36">
        <f>SUM(GFSP00:GFSP84!C45)</f>
        <v>20</v>
      </c>
      <c r="D45" s="36">
        <f>SUM(GFSP00:GFSP84!D45)</f>
        <v>0</v>
      </c>
      <c r="E45" s="36">
        <f>SUM(GFSP00:GFSP84!E45)</f>
        <v>0</v>
      </c>
      <c r="F45" s="36">
        <f>SUM(GFSP00:GFSP84!F45)</f>
        <v>5</v>
      </c>
      <c r="G45" s="36">
        <f>SUM(GFSP00:GFSP84!G45)</f>
        <v>25</v>
      </c>
      <c r="H45" s="36">
        <f>SUM(GFSP00:GFSP84!H45)</f>
        <v>0</v>
      </c>
      <c r="I45" s="36">
        <f>SUM(GFSP00:GFSP84!I45)</f>
        <v>0</v>
      </c>
      <c r="J45" s="19">
        <f t="shared" si="12"/>
        <v>26</v>
      </c>
      <c r="K45" s="19">
        <f t="shared" si="13"/>
        <v>30</v>
      </c>
      <c r="L45" s="19">
        <f aca="true" t="shared" si="19" ref="L45:M64">L44+J45</f>
        <v>125</v>
      </c>
      <c r="M45" s="19">
        <f t="shared" si="19"/>
        <v>148</v>
      </c>
      <c r="N45" s="15">
        <f t="shared" si="14"/>
        <v>26.17298937784522</v>
      </c>
      <c r="O45" s="22">
        <f t="shared" si="18"/>
        <v>127.59332321699546</v>
      </c>
      <c r="P45" s="15">
        <f t="shared" si="15"/>
        <v>20.713201820940824</v>
      </c>
      <c r="Q45" s="19">
        <f t="shared" si="16"/>
        <v>56</v>
      </c>
      <c r="R45" s="19">
        <f t="shared" si="17"/>
        <v>0</v>
      </c>
    </row>
    <row r="46" spans="1:18" ht="12.75">
      <c r="A46" s="20">
        <v>32614</v>
      </c>
      <c r="B46" s="36">
        <f>SUM(GFSP00:GFSP84!B46)</f>
        <v>0</v>
      </c>
      <c r="C46" s="36">
        <f>SUM(GFSP00:GFSP84!C46)</f>
        <v>2</v>
      </c>
      <c r="D46" s="36">
        <f>SUM(GFSP00:GFSP84!D46)</f>
        <v>0</v>
      </c>
      <c r="E46" s="36">
        <f>SUM(GFSP00:GFSP84!E46)</f>
        <v>0</v>
      </c>
      <c r="F46" s="36">
        <f>SUM(GFSP00:GFSP84!F46)</f>
        <v>0</v>
      </c>
      <c r="G46" s="36">
        <f>SUM(GFSP00:GFSP84!G46)</f>
        <v>0</v>
      </c>
      <c r="H46" s="36">
        <f>SUM(GFSP00:GFSP84!H46)</f>
        <v>0</v>
      </c>
      <c r="I46" s="36">
        <f>SUM(GFSP00:GFSP84!I46)</f>
        <v>0</v>
      </c>
      <c r="J46" s="19">
        <f t="shared" si="12"/>
        <v>2</v>
      </c>
      <c r="K46" s="19">
        <f t="shared" si="13"/>
        <v>0</v>
      </c>
      <c r="L46" s="19">
        <f t="shared" si="19"/>
        <v>127</v>
      </c>
      <c r="M46" s="19">
        <f t="shared" si="19"/>
        <v>148</v>
      </c>
      <c r="N46" s="15">
        <f t="shared" si="14"/>
        <v>0.9347496206373292</v>
      </c>
      <c r="O46" s="22">
        <f t="shared" si="18"/>
        <v>128.52807283763278</v>
      </c>
      <c r="P46" s="15">
        <f t="shared" si="15"/>
        <v>20.864946889226104</v>
      </c>
      <c r="Q46" s="19">
        <f t="shared" si="16"/>
        <v>2</v>
      </c>
      <c r="R46" s="19">
        <f t="shared" si="17"/>
        <v>0</v>
      </c>
    </row>
    <row r="47" spans="1:18" ht="12.75">
      <c r="A47" s="20">
        <v>32615</v>
      </c>
      <c r="B47" s="36">
        <f>SUM(GFSP00:GFSP84!B47)</f>
        <v>3</v>
      </c>
      <c r="C47" s="36">
        <f>SUM(GFSP00:GFSP84!C47)</f>
        <v>12</v>
      </c>
      <c r="D47" s="36">
        <f>SUM(GFSP00:GFSP84!D47)</f>
        <v>0</v>
      </c>
      <c r="E47" s="36">
        <f>SUM(GFSP00:GFSP84!E47)</f>
        <v>0</v>
      </c>
      <c r="F47" s="36">
        <f>SUM(GFSP00:GFSP84!F47)</f>
        <v>1</v>
      </c>
      <c r="G47" s="36">
        <f>SUM(GFSP00:GFSP84!G47)</f>
        <v>14</v>
      </c>
      <c r="H47" s="36">
        <f>SUM(GFSP00:GFSP84!H47)</f>
        <v>0</v>
      </c>
      <c r="I47" s="36">
        <f>SUM(GFSP00:GFSP84!I47)</f>
        <v>0</v>
      </c>
      <c r="J47" s="19">
        <f t="shared" si="12"/>
        <v>15</v>
      </c>
      <c r="K47" s="19">
        <f t="shared" si="13"/>
        <v>15</v>
      </c>
      <c r="L47" s="19">
        <f t="shared" si="19"/>
        <v>142</v>
      </c>
      <c r="M47" s="19">
        <f t="shared" si="19"/>
        <v>163</v>
      </c>
      <c r="N47" s="15">
        <f t="shared" si="14"/>
        <v>14.021244309559938</v>
      </c>
      <c r="O47" s="22">
        <f t="shared" si="18"/>
        <v>142.5493171471927</v>
      </c>
      <c r="P47" s="15">
        <f t="shared" si="15"/>
        <v>23.141122913505313</v>
      </c>
      <c r="Q47" s="19">
        <f t="shared" si="16"/>
        <v>30</v>
      </c>
      <c r="R47" s="19">
        <f t="shared" si="17"/>
        <v>0</v>
      </c>
    </row>
    <row r="48" spans="1:18" ht="12.75">
      <c r="A48" s="20">
        <v>32616</v>
      </c>
      <c r="B48" s="36">
        <f>SUM(GFSP00:GFSP84!B48)</f>
        <v>1</v>
      </c>
      <c r="C48" s="36">
        <f>SUM(GFSP00:GFSP84!C48)</f>
        <v>4</v>
      </c>
      <c r="D48" s="36">
        <f>SUM(GFSP00:GFSP84!D48)</f>
        <v>0</v>
      </c>
      <c r="E48" s="36">
        <f>SUM(GFSP00:GFSP84!E48)</f>
        <v>0</v>
      </c>
      <c r="F48" s="36">
        <f>SUM(GFSP00:GFSP84!F48)</f>
        <v>0</v>
      </c>
      <c r="G48" s="36">
        <f>SUM(GFSP00:GFSP84!G48)</f>
        <v>7</v>
      </c>
      <c r="H48" s="36">
        <f>SUM(GFSP00:GFSP84!H48)</f>
        <v>0</v>
      </c>
      <c r="I48" s="36">
        <f>SUM(GFSP00:GFSP84!I48)</f>
        <v>0</v>
      </c>
      <c r="J48" s="19">
        <f t="shared" si="12"/>
        <v>5</v>
      </c>
      <c r="K48" s="19">
        <f t="shared" si="13"/>
        <v>7</v>
      </c>
      <c r="L48" s="19">
        <f t="shared" si="19"/>
        <v>147</v>
      </c>
      <c r="M48" s="19">
        <f t="shared" si="19"/>
        <v>170</v>
      </c>
      <c r="N48" s="15">
        <f t="shared" si="14"/>
        <v>5.608497723823976</v>
      </c>
      <c r="O48" s="22">
        <f t="shared" si="18"/>
        <v>148.15781487101668</v>
      </c>
      <c r="P48" s="15">
        <f t="shared" si="15"/>
        <v>24.051593323217</v>
      </c>
      <c r="Q48" s="19">
        <f t="shared" si="16"/>
        <v>12</v>
      </c>
      <c r="R48" s="19">
        <f t="shared" si="17"/>
        <v>0</v>
      </c>
    </row>
    <row r="49" spans="1:18" ht="12.75">
      <c r="A49" s="20">
        <v>32617</v>
      </c>
      <c r="B49" s="36">
        <f>SUM(GFSP00:GFSP84!B49)</f>
        <v>5</v>
      </c>
      <c r="C49" s="36">
        <f>SUM(GFSP00:GFSP84!C49)</f>
        <v>11</v>
      </c>
      <c r="D49" s="36">
        <f>SUM(GFSP00:GFSP84!D49)</f>
        <v>0</v>
      </c>
      <c r="E49" s="36">
        <f>SUM(GFSP00:GFSP84!E49)</f>
        <v>0</v>
      </c>
      <c r="F49" s="36">
        <f>SUM(GFSP00:GFSP84!F49)</f>
        <v>3</v>
      </c>
      <c r="G49" s="36">
        <f>SUM(GFSP00:GFSP84!G49)</f>
        <v>16</v>
      </c>
      <c r="H49" s="36">
        <f>SUM(GFSP00:GFSP84!H49)</f>
        <v>0</v>
      </c>
      <c r="I49" s="36">
        <f>SUM(GFSP00:GFSP84!I49)</f>
        <v>0</v>
      </c>
      <c r="J49" s="19">
        <f t="shared" si="12"/>
        <v>16</v>
      </c>
      <c r="K49" s="19">
        <f t="shared" si="13"/>
        <v>19</v>
      </c>
      <c r="L49" s="19">
        <f t="shared" si="19"/>
        <v>163</v>
      </c>
      <c r="M49" s="19">
        <f t="shared" si="19"/>
        <v>189</v>
      </c>
      <c r="N49" s="15">
        <f t="shared" si="14"/>
        <v>16.358118361153263</v>
      </c>
      <c r="O49" s="22">
        <f t="shared" si="18"/>
        <v>164.51593323216994</v>
      </c>
      <c r="P49" s="15">
        <f t="shared" si="15"/>
        <v>26.707132018209414</v>
      </c>
      <c r="Q49" s="19">
        <f t="shared" si="16"/>
        <v>35</v>
      </c>
      <c r="R49" s="19">
        <f t="shared" si="17"/>
        <v>0</v>
      </c>
    </row>
    <row r="50" spans="1:18" ht="12.75">
      <c r="A50" s="20">
        <v>32618</v>
      </c>
      <c r="B50" s="36">
        <f>SUM(GFSP00:GFSP84!B50)</f>
        <v>3</v>
      </c>
      <c r="C50" s="36">
        <f>SUM(GFSP00:GFSP84!C50)</f>
        <v>12</v>
      </c>
      <c r="D50" s="36">
        <f>SUM(GFSP00:GFSP84!D50)</f>
        <v>0</v>
      </c>
      <c r="E50" s="36">
        <f>SUM(GFSP00:GFSP84!E50)</f>
        <v>0</v>
      </c>
      <c r="F50" s="36">
        <f>SUM(GFSP00:GFSP84!F50)</f>
        <v>6</v>
      </c>
      <c r="G50" s="36">
        <f>SUM(GFSP00:GFSP84!G50)</f>
        <v>14</v>
      </c>
      <c r="H50" s="36">
        <f>SUM(GFSP00:GFSP84!H50)</f>
        <v>0</v>
      </c>
      <c r="I50" s="36">
        <f>SUM(GFSP00:GFSP84!I50)</f>
        <v>0</v>
      </c>
      <c r="J50" s="19">
        <f t="shared" si="12"/>
        <v>15</v>
      </c>
      <c r="K50" s="19">
        <f t="shared" si="13"/>
        <v>20</v>
      </c>
      <c r="L50" s="19">
        <f t="shared" si="19"/>
        <v>178</v>
      </c>
      <c r="M50" s="19">
        <f t="shared" si="19"/>
        <v>209</v>
      </c>
      <c r="N50" s="15">
        <f t="shared" si="14"/>
        <v>16.358118361153263</v>
      </c>
      <c r="O50" s="22">
        <f t="shared" si="18"/>
        <v>180.8740515933232</v>
      </c>
      <c r="P50" s="15">
        <f t="shared" si="15"/>
        <v>29.362670713201823</v>
      </c>
      <c r="Q50" s="19">
        <f t="shared" si="16"/>
        <v>35</v>
      </c>
      <c r="R50" s="19">
        <f t="shared" si="17"/>
        <v>0</v>
      </c>
    </row>
    <row r="51" spans="1:18" ht="12.75">
      <c r="A51" s="20">
        <v>32619</v>
      </c>
      <c r="B51" s="36">
        <f>SUM(GFSP00:GFSP84!B51)</f>
        <v>2</v>
      </c>
      <c r="C51" s="36">
        <f>SUM(GFSP00:GFSP84!C51)</f>
        <v>4</v>
      </c>
      <c r="D51" s="36">
        <f>SUM(GFSP00:GFSP84!D51)</f>
        <v>0</v>
      </c>
      <c r="E51" s="36">
        <f>SUM(GFSP00:GFSP84!E51)</f>
        <v>0</v>
      </c>
      <c r="F51" s="36">
        <f>SUM(GFSP00:GFSP84!F51)</f>
        <v>1</v>
      </c>
      <c r="G51" s="36">
        <f>SUM(GFSP00:GFSP84!G51)</f>
        <v>14</v>
      </c>
      <c r="H51" s="36">
        <f>SUM(GFSP00:GFSP84!H51)</f>
        <v>0</v>
      </c>
      <c r="I51" s="36">
        <f>SUM(GFSP00:GFSP84!I51)</f>
        <v>0</v>
      </c>
      <c r="J51" s="19">
        <f t="shared" si="12"/>
        <v>6</v>
      </c>
      <c r="K51" s="19">
        <f t="shared" si="13"/>
        <v>15</v>
      </c>
      <c r="L51" s="19">
        <f t="shared" si="19"/>
        <v>184</v>
      </c>
      <c r="M51" s="19">
        <f t="shared" si="19"/>
        <v>224</v>
      </c>
      <c r="N51" s="15">
        <f t="shared" si="14"/>
        <v>9.814871016691956</v>
      </c>
      <c r="O51" s="22">
        <f t="shared" si="18"/>
        <v>190.68892261001517</v>
      </c>
      <c r="P51" s="15">
        <f t="shared" si="15"/>
        <v>30.955993930197273</v>
      </c>
      <c r="Q51" s="19">
        <f t="shared" si="16"/>
        <v>21</v>
      </c>
      <c r="R51" s="19">
        <f t="shared" si="17"/>
        <v>0</v>
      </c>
    </row>
    <row r="52" spans="1:18" ht="12.75">
      <c r="A52" s="20">
        <v>32620</v>
      </c>
      <c r="B52" s="36">
        <f>SUM(GFSP00:GFSP84!B52)</f>
        <v>1</v>
      </c>
      <c r="C52" s="36">
        <f>SUM(GFSP00:GFSP84!C52)</f>
        <v>16</v>
      </c>
      <c r="D52" s="36">
        <f>SUM(GFSP00:GFSP84!D52)</f>
        <v>0</v>
      </c>
      <c r="E52" s="36">
        <f>SUM(GFSP00:GFSP84!E52)</f>
        <v>0</v>
      </c>
      <c r="F52" s="36">
        <f>SUM(GFSP00:GFSP84!F52)</f>
        <v>5</v>
      </c>
      <c r="G52" s="36">
        <f>SUM(GFSP00:GFSP84!G52)</f>
        <v>19</v>
      </c>
      <c r="H52" s="36">
        <f>SUM(GFSP00:GFSP84!H52)</f>
        <v>0</v>
      </c>
      <c r="I52" s="36">
        <f>SUM(GFSP00:GFSP84!I52)</f>
        <v>0</v>
      </c>
      <c r="J52" s="19">
        <f t="shared" si="12"/>
        <v>17</v>
      </c>
      <c r="K52" s="19">
        <f t="shared" si="13"/>
        <v>24</v>
      </c>
      <c r="L52" s="19">
        <f t="shared" si="19"/>
        <v>201</v>
      </c>
      <c r="M52" s="19">
        <f t="shared" si="19"/>
        <v>248</v>
      </c>
      <c r="N52" s="15">
        <f t="shared" si="14"/>
        <v>19.16236722306525</v>
      </c>
      <c r="O52" s="22">
        <f t="shared" si="18"/>
        <v>209.85128983308041</v>
      </c>
      <c r="P52" s="15">
        <f t="shared" si="15"/>
        <v>34.06676783004553</v>
      </c>
      <c r="Q52" s="19">
        <f t="shared" si="16"/>
        <v>41</v>
      </c>
      <c r="R52" s="19">
        <f t="shared" si="17"/>
        <v>0</v>
      </c>
    </row>
    <row r="53" spans="1:19" ht="12.75">
      <c r="A53" s="20">
        <v>32621</v>
      </c>
      <c r="B53" s="36">
        <f>SUM(GFSP00:GFSP84!B53)</f>
        <v>1</v>
      </c>
      <c r="C53" s="36">
        <f>SUM(GFSP00:GFSP84!C53)</f>
        <v>1</v>
      </c>
      <c r="D53" s="36">
        <f>SUM(GFSP00:GFSP84!D53)</f>
        <v>0</v>
      </c>
      <c r="E53" s="36">
        <f>SUM(GFSP00:GFSP84!E53)</f>
        <v>0</v>
      </c>
      <c r="F53" s="36">
        <f>SUM(GFSP00:GFSP84!F53)</f>
        <v>2</v>
      </c>
      <c r="G53" s="36">
        <f>SUM(GFSP00:GFSP84!G53)</f>
        <v>2</v>
      </c>
      <c r="H53" s="36">
        <f>SUM(GFSP00:GFSP84!H53)</f>
        <v>0</v>
      </c>
      <c r="I53" s="36">
        <f>SUM(GFSP00:GFSP84!I53)</f>
        <v>0</v>
      </c>
      <c r="J53" s="19">
        <f t="shared" si="12"/>
        <v>2</v>
      </c>
      <c r="K53" s="19">
        <f t="shared" si="13"/>
        <v>4</v>
      </c>
      <c r="L53" s="19">
        <f t="shared" si="19"/>
        <v>203</v>
      </c>
      <c r="M53" s="19">
        <f t="shared" si="19"/>
        <v>252</v>
      </c>
      <c r="N53" s="15">
        <f t="shared" si="14"/>
        <v>2.804248861911988</v>
      </c>
      <c r="O53" s="22">
        <f t="shared" si="18"/>
        <v>212.6555386949924</v>
      </c>
      <c r="P53" s="15">
        <f t="shared" si="15"/>
        <v>34.52200303490137</v>
      </c>
      <c r="Q53" s="19">
        <f t="shared" si="16"/>
        <v>6</v>
      </c>
      <c r="R53" s="19">
        <f t="shared" si="17"/>
        <v>0</v>
      </c>
      <c r="S53" s="18"/>
    </row>
    <row r="54" spans="1:18" ht="12.75">
      <c r="A54" s="20">
        <v>32622</v>
      </c>
      <c r="B54" s="36">
        <f>SUM(GFSP00:GFSP84!B54)</f>
        <v>3</v>
      </c>
      <c r="C54" s="36">
        <f>SUM(GFSP00:GFSP84!C54)</f>
        <v>11</v>
      </c>
      <c r="D54" s="36">
        <f>SUM(GFSP00:GFSP84!D54)</f>
        <v>0</v>
      </c>
      <c r="E54" s="36">
        <f>SUM(GFSP00:GFSP84!E54)</f>
        <v>0</v>
      </c>
      <c r="F54" s="36">
        <f>SUM(GFSP00:GFSP84!F54)</f>
        <v>1</v>
      </c>
      <c r="G54" s="36">
        <f>SUM(GFSP00:GFSP84!G54)</f>
        <v>2</v>
      </c>
      <c r="H54" s="36">
        <f>SUM(GFSP00:GFSP84!H54)</f>
        <v>0</v>
      </c>
      <c r="I54" s="36">
        <f>SUM(GFSP00:GFSP84!I54)</f>
        <v>0</v>
      </c>
      <c r="J54" s="19">
        <f t="shared" si="12"/>
        <v>14</v>
      </c>
      <c r="K54" s="19">
        <f t="shared" si="13"/>
        <v>3</v>
      </c>
      <c r="L54" s="19">
        <f t="shared" si="19"/>
        <v>217</v>
      </c>
      <c r="M54" s="19">
        <f t="shared" si="19"/>
        <v>255</v>
      </c>
      <c r="N54" s="15">
        <f t="shared" si="14"/>
        <v>7.945371775417299</v>
      </c>
      <c r="O54" s="22">
        <f t="shared" si="18"/>
        <v>220.6009104704097</v>
      </c>
      <c r="P54" s="15">
        <f t="shared" si="15"/>
        <v>35.81183611532626</v>
      </c>
      <c r="Q54" s="19">
        <f t="shared" si="16"/>
        <v>17</v>
      </c>
      <c r="R54" s="19">
        <f t="shared" si="17"/>
        <v>0</v>
      </c>
    </row>
    <row r="55" spans="1:18" ht="12.75">
      <c r="A55" s="20">
        <v>32623</v>
      </c>
      <c r="B55" s="36">
        <f>SUM(GFSP00:GFSP84!B55)</f>
        <v>3</v>
      </c>
      <c r="C55" s="36">
        <f>SUM(GFSP00:GFSP84!C55)</f>
        <v>10</v>
      </c>
      <c r="D55" s="36">
        <f>SUM(GFSP00:GFSP84!D55)</f>
        <v>1</v>
      </c>
      <c r="E55" s="36">
        <f>SUM(GFSP00:GFSP84!E55)</f>
        <v>0</v>
      </c>
      <c r="F55" s="36">
        <f>SUM(GFSP00:GFSP84!F55)</f>
        <v>4</v>
      </c>
      <c r="G55" s="36">
        <f>SUM(GFSP00:GFSP84!G55)</f>
        <v>10</v>
      </c>
      <c r="H55" s="36">
        <f>SUM(GFSP00:GFSP84!H55)</f>
        <v>0</v>
      </c>
      <c r="I55" s="36">
        <f>SUM(GFSP00:GFSP84!I55)</f>
        <v>0</v>
      </c>
      <c r="J55" s="19">
        <f t="shared" si="12"/>
        <v>12</v>
      </c>
      <c r="K55" s="19">
        <f t="shared" si="13"/>
        <v>14</v>
      </c>
      <c r="L55" s="19">
        <f t="shared" si="19"/>
        <v>229</v>
      </c>
      <c r="M55" s="19">
        <f t="shared" si="19"/>
        <v>269</v>
      </c>
      <c r="N55" s="15">
        <f t="shared" si="14"/>
        <v>12.15174506828528</v>
      </c>
      <c r="O55" s="22">
        <f t="shared" si="18"/>
        <v>232.75265553869497</v>
      </c>
      <c r="P55" s="15">
        <f t="shared" si="15"/>
        <v>37.7845220030349</v>
      </c>
      <c r="Q55" s="19">
        <f t="shared" si="16"/>
        <v>27</v>
      </c>
      <c r="R55" s="19">
        <f t="shared" si="17"/>
        <v>1</v>
      </c>
    </row>
    <row r="56" spans="1:18" ht="12.75">
      <c r="A56" s="20">
        <v>32624</v>
      </c>
      <c r="B56" s="36">
        <f>SUM(GFSP00:GFSP84!B56)</f>
        <v>1</v>
      </c>
      <c r="C56" s="36">
        <f>SUM(GFSP00:GFSP84!C56)</f>
        <v>12</v>
      </c>
      <c r="D56" s="36">
        <f>SUM(GFSP00:GFSP84!D56)</f>
        <v>0</v>
      </c>
      <c r="E56" s="36">
        <f>SUM(GFSP00:GFSP84!E56)</f>
        <v>0</v>
      </c>
      <c r="F56" s="36">
        <f>SUM(GFSP00:GFSP84!F56)</f>
        <v>2</v>
      </c>
      <c r="G56" s="36">
        <f>SUM(GFSP00:GFSP84!G56)</f>
        <v>16</v>
      </c>
      <c r="H56" s="36">
        <f>SUM(GFSP00:GFSP84!H56)</f>
        <v>0</v>
      </c>
      <c r="I56" s="36">
        <f>SUM(GFSP00:GFSP84!I56)</f>
        <v>0</v>
      </c>
      <c r="J56" s="19">
        <f t="shared" si="12"/>
        <v>13</v>
      </c>
      <c r="K56" s="19">
        <f t="shared" si="13"/>
        <v>18</v>
      </c>
      <c r="L56" s="19">
        <f t="shared" si="19"/>
        <v>242</v>
      </c>
      <c r="M56" s="19">
        <f t="shared" si="19"/>
        <v>287</v>
      </c>
      <c r="N56" s="15">
        <f t="shared" si="14"/>
        <v>14.488619119878603</v>
      </c>
      <c r="O56" s="22">
        <f t="shared" si="18"/>
        <v>247.24127465857356</v>
      </c>
      <c r="P56" s="15">
        <f t="shared" si="15"/>
        <v>40.13657056145676</v>
      </c>
      <c r="Q56" s="19">
        <f t="shared" si="16"/>
        <v>31</v>
      </c>
      <c r="R56" s="19">
        <f t="shared" si="17"/>
        <v>0</v>
      </c>
    </row>
    <row r="57" spans="1:18" ht="12.75">
      <c r="A57" s="20">
        <v>32625</v>
      </c>
      <c r="B57" s="36">
        <f>SUM(GFSP00:GFSP84!B57)</f>
        <v>5</v>
      </c>
      <c r="C57" s="36">
        <f>SUM(GFSP00:GFSP84!C57)</f>
        <v>5</v>
      </c>
      <c r="D57" s="36">
        <f>SUM(GFSP00:GFSP84!D57)</f>
        <v>0</v>
      </c>
      <c r="E57" s="36">
        <f>SUM(GFSP00:GFSP84!E57)</f>
        <v>0</v>
      </c>
      <c r="F57" s="36">
        <f>SUM(GFSP00:GFSP84!F57)</f>
        <v>1</v>
      </c>
      <c r="G57" s="36">
        <f>SUM(GFSP00:GFSP84!G57)</f>
        <v>9</v>
      </c>
      <c r="H57" s="36">
        <f>SUM(GFSP00:GFSP84!H57)</f>
        <v>0</v>
      </c>
      <c r="I57" s="36">
        <f>SUM(GFSP00:GFSP84!I57)</f>
        <v>0</v>
      </c>
      <c r="J57" s="19">
        <f t="shared" si="12"/>
        <v>10</v>
      </c>
      <c r="K57" s="19">
        <f t="shared" si="13"/>
        <v>10</v>
      </c>
      <c r="L57" s="19">
        <f t="shared" si="19"/>
        <v>252</v>
      </c>
      <c r="M57" s="19">
        <f t="shared" si="19"/>
        <v>297</v>
      </c>
      <c r="N57" s="15">
        <f t="shared" si="14"/>
        <v>9.347496206373293</v>
      </c>
      <c r="O57" s="22">
        <f t="shared" si="18"/>
        <v>256.58877086494687</v>
      </c>
      <c r="P57" s="15">
        <f t="shared" si="15"/>
        <v>41.65402124430956</v>
      </c>
      <c r="Q57" s="19">
        <f t="shared" si="16"/>
        <v>20</v>
      </c>
      <c r="R57" s="19">
        <f t="shared" si="17"/>
        <v>0</v>
      </c>
    </row>
    <row r="58" spans="1:18" ht="12.75">
      <c r="A58" s="20">
        <v>32626</v>
      </c>
      <c r="B58" s="36">
        <f>SUM(GFSP00:GFSP84!B58)</f>
        <v>0</v>
      </c>
      <c r="C58" s="36">
        <f>SUM(GFSP00:GFSP84!C58)</f>
        <v>9</v>
      </c>
      <c r="D58" s="36">
        <f>SUM(GFSP00:GFSP84!D58)</f>
        <v>0</v>
      </c>
      <c r="E58" s="36">
        <f>SUM(GFSP00:GFSP84!E58)</f>
        <v>0</v>
      </c>
      <c r="F58" s="36">
        <f>SUM(GFSP00:GFSP84!F58)</f>
        <v>1</v>
      </c>
      <c r="G58" s="36">
        <f>SUM(GFSP00:GFSP84!G58)</f>
        <v>11</v>
      </c>
      <c r="H58" s="36">
        <f>SUM(GFSP00:GFSP84!H58)</f>
        <v>0</v>
      </c>
      <c r="I58" s="36">
        <f>SUM(GFSP00:GFSP84!I58)</f>
        <v>0</v>
      </c>
      <c r="J58" s="19">
        <f t="shared" si="12"/>
        <v>9</v>
      </c>
      <c r="K58" s="19">
        <f t="shared" si="13"/>
        <v>12</v>
      </c>
      <c r="L58" s="19">
        <f t="shared" si="19"/>
        <v>261</v>
      </c>
      <c r="M58" s="19">
        <f t="shared" si="19"/>
        <v>309</v>
      </c>
      <c r="N58" s="15">
        <f t="shared" si="14"/>
        <v>9.814871016691956</v>
      </c>
      <c r="O58" s="22">
        <f t="shared" si="18"/>
        <v>266.4036418816388</v>
      </c>
      <c r="P58" s="15">
        <f t="shared" si="15"/>
        <v>43.247344461305005</v>
      </c>
      <c r="Q58" s="19">
        <f t="shared" si="16"/>
        <v>21</v>
      </c>
      <c r="R58" s="19">
        <f t="shared" si="17"/>
        <v>0</v>
      </c>
    </row>
    <row r="59" spans="1:18" ht="12.75">
      <c r="A59" s="20">
        <v>32627</v>
      </c>
      <c r="B59" s="36">
        <f>SUM(GFSP00:GFSP84!B59)</f>
        <v>3</v>
      </c>
      <c r="C59" s="36">
        <f>SUM(GFSP00:GFSP84!C59)</f>
        <v>19</v>
      </c>
      <c r="D59" s="36">
        <f>SUM(GFSP00:GFSP84!D59)</f>
        <v>0</v>
      </c>
      <c r="E59" s="36">
        <f>SUM(GFSP00:GFSP84!E59)</f>
        <v>0</v>
      </c>
      <c r="F59" s="36">
        <f>SUM(GFSP00:GFSP84!F59)</f>
        <v>9</v>
      </c>
      <c r="G59" s="36">
        <f>SUM(GFSP00:GFSP84!G59)</f>
        <v>17</v>
      </c>
      <c r="H59" s="36">
        <f>SUM(GFSP00:GFSP84!H59)</f>
        <v>0</v>
      </c>
      <c r="I59" s="36">
        <f>SUM(GFSP00:GFSP84!I59)</f>
        <v>0</v>
      </c>
      <c r="J59" s="19">
        <f t="shared" si="12"/>
        <v>22</v>
      </c>
      <c r="K59" s="19">
        <f t="shared" si="13"/>
        <v>26</v>
      </c>
      <c r="L59" s="19">
        <f t="shared" si="19"/>
        <v>283</v>
      </c>
      <c r="M59" s="19">
        <f t="shared" si="19"/>
        <v>335</v>
      </c>
      <c r="N59" s="15">
        <f t="shared" si="14"/>
        <v>22.433990895295903</v>
      </c>
      <c r="O59" s="22">
        <f t="shared" si="18"/>
        <v>288.8376327769347</v>
      </c>
      <c r="P59" s="15">
        <f t="shared" si="15"/>
        <v>46.889226100151745</v>
      </c>
      <c r="Q59" s="19">
        <f t="shared" si="16"/>
        <v>48</v>
      </c>
      <c r="R59" s="19">
        <f t="shared" si="17"/>
        <v>0</v>
      </c>
    </row>
    <row r="60" spans="1:18" ht="12.75">
      <c r="A60" s="20">
        <v>32628</v>
      </c>
      <c r="B60" s="36">
        <f>SUM(GFSP00:GFSP84!B60)</f>
        <v>0</v>
      </c>
      <c r="C60" s="36">
        <f>SUM(GFSP00:GFSP84!C60)</f>
        <v>0</v>
      </c>
      <c r="D60" s="36">
        <f>SUM(GFSP00:GFSP84!D60)</f>
        <v>0</v>
      </c>
      <c r="E60" s="36">
        <f>SUM(GFSP00:GFSP84!E60)</f>
        <v>0</v>
      </c>
      <c r="F60" s="36">
        <f>SUM(GFSP00:GFSP84!F60)</f>
        <v>0</v>
      </c>
      <c r="G60" s="36">
        <f>SUM(GFSP00:GFSP84!G60)</f>
        <v>0</v>
      </c>
      <c r="H60" s="36">
        <f>SUM(GFSP00:GFSP84!H60)</f>
        <v>0</v>
      </c>
      <c r="I60" s="36">
        <f>SUM(GFSP00:GFSP84!I60)</f>
        <v>0</v>
      </c>
      <c r="J60" s="19">
        <f t="shared" si="12"/>
        <v>0</v>
      </c>
      <c r="K60" s="19">
        <f t="shared" si="13"/>
        <v>0</v>
      </c>
      <c r="L60" s="19">
        <f t="shared" si="19"/>
        <v>283</v>
      </c>
      <c r="M60" s="19">
        <f t="shared" si="19"/>
        <v>335</v>
      </c>
      <c r="N60" s="15">
        <f t="shared" si="14"/>
        <v>0</v>
      </c>
      <c r="O60" s="22">
        <f t="shared" si="18"/>
        <v>288.8376327769347</v>
      </c>
      <c r="P60" s="15">
        <f t="shared" si="15"/>
        <v>46.889226100151745</v>
      </c>
      <c r="Q60" s="19">
        <f t="shared" si="16"/>
        <v>0</v>
      </c>
      <c r="R60" s="19">
        <f t="shared" si="17"/>
        <v>0</v>
      </c>
    </row>
    <row r="61" spans="1:18" ht="12.75">
      <c r="A61" s="20">
        <v>32629</v>
      </c>
      <c r="B61" s="36">
        <f>SUM(GFSP00:GFSP84!B61)</f>
        <v>3</v>
      </c>
      <c r="C61" s="36">
        <f>SUM(GFSP00:GFSP84!C61)</f>
        <v>12</v>
      </c>
      <c r="D61" s="36">
        <f>SUM(GFSP00:GFSP84!D61)</f>
        <v>0</v>
      </c>
      <c r="E61" s="36">
        <f>SUM(GFSP00:GFSP84!E61)</f>
        <v>0</v>
      </c>
      <c r="F61" s="36">
        <f>SUM(GFSP00:GFSP84!F61)</f>
        <v>1</v>
      </c>
      <c r="G61" s="36">
        <f>SUM(GFSP00:GFSP84!G61)</f>
        <v>10</v>
      </c>
      <c r="H61" s="36">
        <f>SUM(GFSP00:GFSP84!H61)</f>
        <v>0</v>
      </c>
      <c r="I61" s="36">
        <f>SUM(GFSP00:GFSP84!I61)</f>
        <v>0</v>
      </c>
      <c r="J61" s="19">
        <f t="shared" si="12"/>
        <v>15</v>
      </c>
      <c r="K61" s="19">
        <f t="shared" si="13"/>
        <v>11</v>
      </c>
      <c r="L61" s="19">
        <f t="shared" si="19"/>
        <v>298</v>
      </c>
      <c r="M61" s="19">
        <f t="shared" si="19"/>
        <v>346</v>
      </c>
      <c r="N61" s="15">
        <f t="shared" si="14"/>
        <v>12.15174506828528</v>
      </c>
      <c r="O61" s="22">
        <f t="shared" si="18"/>
        <v>300.98937784521996</v>
      </c>
      <c r="P61" s="15">
        <f t="shared" si="15"/>
        <v>48.861911987860395</v>
      </c>
      <c r="Q61" s="19">
        <f t="shared" si="16"/>
        <v>26</v>
      </c>
      <c r="R61" s="19">
        <f t="shared" si="17"/>
        <v>0</v>
      </c>
    </row>
    <row r="62" spans="1:18" ht="12.75">
      <c r="A62" s="20">
        <v>32630</v>
      </c>
      <c r="B62" s="36">
        <f>SUM(GFSP00:GFSP84!B62)</f>
        <v>10</v>
      </c>
      <c r="C62" s="36">
        <f>SUM(GFSP00:GFSP84!C62)</f>
        <v>14</v>
      </c>
      <c r="D62" s="36">
        <f>SUM(GFSP00:GFSP84!D62)</f>
        <v>0</v>
      </c>
      <c r="E62" s="36">
        <f>SUM(GFSP00:GFSP84!E62)</f>
        <v>0</v>
      </c>
      <c r="F62" s="36">
        <f>SUM(GFSP00:GFSP84!F62)</f>
        <v>9</v>
      </c>
      <c r="G62" s="36">
        <f>SUM(GFSP00:GFSP84!G62)</f>
        <v>33</v>
      </c>
      <c r="H62" s="36">
        <f>SUM(GFSP00:GFSP84!H62)</f>
        <v>0</v>
      </c>
      <c r="I62" s="36">
        <f>SUM(GFSP00:GFSP84!I62)</f>
        <v>0</v>
      </c>
      <c r="J62" s="19">
        <f t="shared" si="12"/>
        <v>24</v>
      </c>
      <c r="K62" s="19">
        <f t="shared" si="13"/>
        <v>42</v>
      </c>
      <c r="L62" s="19">
        <f t="shared" si="19"/>
        <v>322</v>
      </c>
      <c r="M62" s="19">
        <f t="shared" si="19"/>
        <v>388</v>
      </c>
      <c r="N62" s="15">
        <f t="shared" si="14"/>
        <v>30.846737481031866</v>
      </c>
      <c r="O62" s="22">
        <f t="shared" si="18"/>
        <v>331.83611532625184</v>
      </c>
      <c r="P62" s="15">
        <f t="shared" si="15"/>
        <v>53.86949924127465</v>
      </c>
      <c r="Q62" s="19">
        <f t="shared" si="16"/>
        <v>66</v>
      </c>
      <c r="R62" s="19">
        <f t="shared" si="17"/>
        <v>0</v>
      </c>
    </row>
    <row r="63" spans="1:18" ht="12.75">
      <c r="A63" s="20">
        <v>32631</v>
      </c>
      <c r="B63" s="36">
        <f>SUM(GFSP00:GFSP84!B63)</f>
        <v>2</v>
      </c>
      <c r="C63" s="36">
        <f>SUM(GFSP00:GFSP84!C63)</f>
        <v>11</v>
      </c>
      <c r="D63" s="36">
        <f>SUM(GFSP00:GFSP84!D63)</f>
        <v>1</v>
      </c>
      <c r="E63" s="36">
        <f>SUM(GFSP00:GFSP84!E63)</f>
        <v>0</v>
      </c>
      <c r="F63" s="36">
        <f>SUM(GFSP00:GFSP84!F63)</f>
        <v>0</v>
      </c>
      <c r="G63" s="36">
        <f>SUM(GFSP00:GFSP84!G63)</f>
        <v>6</v>
      </c>
      <c r="H63" s="36">
        <f>SUM(GFSP00:GFSP84!H63)</f>
        <v>0</v>
      </c>
      <c r="I63" s="36">
        <f>SUM(GFSP00:GFSP84!I63)</f>
        <v>0</v>
      </c>
      <c r="J63" s="19">
        <f t="shared" si="12"/>
        <v>12</v>
      </c>
      <c r="K63" s="19">
        <f t="shared" si="13"/>
        <v>6</v>
      </c>
      <c r="L63" s="19">
        <f t="shared" si="19"/>
        <v>334</v>
      </c>
      <c r="M63" s="19">
        <f t="shared" si="19"/>
        <v>394</v>
      </c>
      <c r="N63" s="15">
        <f t="shared" si="14"/>
        <v>8.412746585735963</v>
      </c>
      <c r="O63" s="22">
        <f t="shared" si="18"/>
        <v>340.24886191198783</v>
      </c>
      <c r="P63" s="15">
        <f t="shared" si="15"/>
        <v>55.23520485584219</v>
      </c>
      <c r="Q63" s="19">
        <f t="shared" si="16"/>
        <v>19</v>
      </c>
      <c r="R63" s="19">
        <f t="shared" si="17"/>
        <v>1</v>
      </c>
    </row>
    <row r="64" spans="1:18" ht="12.75">
      <c r="A64" s="20">
        <v>32632</v>
      </c>
      <c r="B64" s="36">
        <f>SUM(GFSP00:GFSP84!B64)</f>
        <v>2</v>
      </c>
      <c r="C64" s="36">
        <f>SUM(GFSP00:GFSP84!C64)</f>
        <v>6</v>
      </c>
      <c r="D64" s="36">
        <f>SUM(GFSP00:GFSP84!D64)</f>
        <v>0</v>
      </c>
      <c r="E64" s="36">
        <f>SUM(GFSP00:GFSP84!E64)</f>
        <v>0</v>
      </c>
      <c r="F64" s="36">
        <f>SUM(GFSP00:GFSP84!F64)</f>
        <v>2</v>
      </c>
      <c r="G64" s="36">
        <f>SUM(GFSP00:GFSP84!G64)</f>
        <v>5</v>
      </c>
      <c r="H64" s="36">
        <f>SUM(GFSP00:GFSP84!H64)</f>
        <v>0</v>
      </c>
      <c r="I64" s="36">
        <f>SUM(GFSP00:GFSP84!I64)</f>
        <v>0</v>
      </c>
      <c r="J64" s="19">
        <f t="shared" si="12"/>
        <v>8</v>
      </c>
      <c r="K64" s="19">
        <f t="shared" si="13"/>
        <v>7</v>
      </c>
      <c r="L64" s="19">
        <f t="shared" si="19"/>
        <v>342</v>
      </c>
      <c r="M64" s="19">
        <f t="shared" si="19"/>
        <v>401</v>
      </c>
      <c r="N64" s="15">
        <f t="shared" si="14"/>
        <v>7.010622154779969</v>
      </c>
      <c r="O64" s="22">
        <f t="shared" si="18"/>
        <v>347.2594840667678</v>
      </c>
      <c r="P64" s="15">
        <f t="shared" si="15"/>
        <v>56.3732928679818</v>
      </c>
      <c r="Q64" s="19">
        <f t="shared" si="16"/>
        <v>15</v>
      </c>
      <c r="R64" s="19">
        <f t="shared" si="17"/>
        <v>0</v>
      </c>
    </row>
    <row r="65" spans="1:18" ht="12.75">
      <c r="A65" s="20">
        <v>32633</v>
      </c>
      <c r="B65" s="36">
        <f>SUM(GFSP00:GFSP84!B65)</f>
        <v>1</v>
      </c>
      <c r="C65" s="36">
        <f>SUM(GFSP00:GFSP84!C65)</f>
        <v>7</v>
      </c>
      <c r="D65" s="36">
        <f>SUM(GFSP00:GFSP84!D65)</f>
        <v>0</v>
      </c>
      <c r="E65" s="36">
        <f>SUM(GFSP00:GFSP84!E65)</f>
        <v>0</v>
      </c>
      <c r="F65" s="36">
        <f>SUM(GFSP00:GFSP84!F65)</f>
        <v>4</v>
      </c>
      <c r="G65" s="36">
        <f>SUM(GFSP00:GFSP84!G65)</f>
        <v>23</v>
      </c>
      <c r="H65" s="36">
        <f>SUM(GFSP00:GFSP84!H65)</f>
        <v>0</v>
      </c>
      <c r="I65" s="36">
        <f>SUM(GFSP00:GFSP84!I65)</f>
        <v>0</v>
      </c>
      <c r="J65" s="19">
        <f t="shared" si="12"/>
        <v>8</v>
      </c>
      <c r="K65" s="19">
        <f t="shared" si="13"/>
        <v>27</v>
      </c>
      <c r="L65" s="19">
        <f aca="true" t="shared" si="20" ref="L65:M84">L64+J65</f>
        <v>350</v>
      </c>
      <c r="M65" s="19">
        <f t="shared" si="20"/>
        <v>428</v>
      </c>
      <c r="N65" s="15">
        <f t="shared" si="14"/>
        <v>16.358118361153263</v>
      </c>
      <c r="O65" s="22">
        <f t="shared" si="18"/>
        <v>363.6176024279211</v>
      </c>
      <c r="P65" s="15">
        <f t="shared" si="15"/>
        <v>59.02883156297421</v>
      </c>
      <c r="Q65" s="19">
        <f t="shared" si="16"/>
        <v>35</v>
      </c>
      <c r="R65" s="19">
        <f t="shared" si="17"/>
        <v>0</v>
      </c>
    </row>
    <row r="66" spans="1:18" ht="12.75">
      <c r="A66" s="20">
        <v>32634</v>
      </c>
      <c r="B66" s="36">
        <f>SUM(GFSP00:GFSP84!B66)</f>
        <v>8</v>
      </c>
      <c r="C66" s="36">
        <f>SUM(GFSP00:GFSP84!C66)</f>
        <v>24</v>
      </c>
      <c r="D66" s="36">
        <f>SUM(GFSP00:GFSP84!D66)</f>
        <v>0</v>
      </c>
      <c r="E66" s="36">
        <f>SUM(GFSP00:GFSP84!E66)</f>
        <v>0</v>
      </c>
      <c r="F66" s="36">
        <f>SUM(GFSP00:GFSP84!F66)</f>
        <v>12</v>
      </c>
      <c r="G66" s="36">
        <f>SUM(GFSP00:GFSP84!G66)</f>
        <v>33</v>
      </c>
      <c r="H66" s="36">
        <f>SUM(GFSP00:GFSP84!H66)</f>
        <v>0</v>
      </c>
      <c r="I66" s="36">
        <f>SUM(GFSP00:GFSP84!I66)</f>
        <v>1</v>
      </c>
      <c r="J66" s="19">
        <f t="shared" si="12"/>
        <v>32</v>
      </c>
      <c r="K66" s="19">
        <f t="shared" si="13"/>
        <v>44</v>
      </c>
      <c r="L66" s="19">
        <f t="shared" si="20"/>
        <v>382</v>
      </c>
      <c r="M66" s="19">
        <f t="shared" si="20"/>
        <v>472</v>
      </c>
      <c r="N66" s="15">
        <f t="shared" si="14"/>
        <v>35.52048558421851</v>
      </c>
      <c r="O66" s="22">
        <f t="shared" si="18"/>
        <v>399.13808801213963</v>
      </c>
      <c r="P66" s="15">
        <f t="shared" si="15"/>
        <v>64.79514415781489</v>
      </c>
      <c r="Q66" s="19">
        <f t="shared" si="16"/>
        <v>77</v>
      </c>
      <c r="R66" s="19">
        <f t="shared" si="17"/>
        <v>1</v>
      </c>
    </row>
    <row r="67" spans="1:19" ht="12.75">
      <c r="A67" s="20">
        <v>32635</v>
      </c>
      <c r="B67" s="36">
        <f>SUM(GFSP00:GFSP84!B67)</f>
        <v>0</v>
      </c>
      <c r="C67" s="36">
        <f>SUM(GFSP00:GFSP84!C67)</f>
        <v>2</v>
      </c>
      <c r="D67" s="36">
        <f>SUM(GFSP00:GFSP84!D67)</f>
        <v>0</v>
      </c>
      <c r="E67" s="36">
        <f>SUM(GFSP00:GFSP84!E67)</f>
        <v>0</v>
      </c>
      <c r="F67" s="36">
        <f>SUM(GFSP00:GFSP84!F67)</f>
        <v>1</v>
      </c>
      <c r="G67" s="36">
        <f>SUM(GFSP00:GFSP84!G67)</f>
        <v>1</v>
      </c>
      <c r="H67" s="36">
        <f>SUM(GFSP00:GFSP84!H67)</f>
        <v>0</v>
      </c>
      <c r="I67" s="36">
        <f>SUM(GFSP00:GFSP84!I67)</f>
        <v>0</v>
      </c>
      <c r="J67" s="19">
        <f t="shared" si="12"/>
        <v>2</v>
      </c>
      <c r="K67" s="19">
        <f t="shared" si="13"/>
        <v>2</v>
      </c>
      <c r="L67" s="19">
        <f t="shared" si="20"/>
        <v>384</v>
      </c>
      <c r="M67" s="19">
        <f t="shared" si="20"/>
        <v>474</v>
      </c>
      <c r="N67" s="15">
        <f t="shared" si="14"/>
        <v>1.8694992412746585</v>
      </c>
      <c r="O67" s="22">
        <f t="shared" si="18"/>
        <v>401.0075872534143</v>
      </c>
      <c r="P67" s="15">
        <f t="shared" si="15"/>
        <v>65.09863429438543</v>
      </c>
      <c r="Q67" s="19">
        <f t="shared" si="16"/>
        <v>4</v>
      </c>
      <c r="R67" s="19">
        <f t="shared" si="17"/>
        <v>0</v>
      </c>
      <c r="S67" s="18"/>
    </row>
    <row r="68" spans="1:18" ht="12.75">
      <c r="A68" s="20">
        <v>32636</v>
      </c>
      <c r="B68" s="36">
        <f>SUM(GFSP00:GFSP84!B68)</f>
        <v>7</v>
      </c>
      <c r="C68" s="36">
        <f>SUM(GFSP00:GFSP84!C68)</f>
        <v>17</v>
      </c>
      <c r="D68" s="36">
        <f>SUM(GFSP00:GFSP84!D68)</f>
        <v>0</v>
      </c>
      <c r="E68" s="36">
        <f>SUM(GFSP00:GFSP84!E68)</f>
        <v>0</v>
      </c>
      <c r="F68" s="36">
        <f>SUM(GFSP00:GFSP84!F68)</f>
        <v>2</v>
      </c>
      <c r="G68" s="36">
        <f>SUM(GFSP00:GFSP84!G68)</f>
        <v>12</v>
      </c>
      <c r="H68" s="36">
        <f>SUM(GFSP00:GFSP84!H68)</f>
        <v>0</v>
      </c>
      <c r="I68" s="36">
        <f>SUM(GFSP00:GFSP84!I68)</f>
        <v>0</v>
      </c>
      <c r="J68" s="19">
        <f aca="true" t="shared" si="21" ref="J68:J94">+B68+C68-D68-E68</f>
        <v>24</v>
      </c>
      <c r="K68" s="19">
        <f aca="true" t="shared" si="22" ref="K68:K94">+F68+G68-H68-I68</f>
        <v>14</v>
      </c>
      <c r="L68" s="19">
        <f t="shared" si="20"/>
        <v>408</v>
      </c>
      <c r="M68" s="19">
        <f t="shared" si="20"/>
        <v>488</v>
      </c>
      <c r="N68" s="15">
        <f aca="true" t="shared" si="23" ref="N68:N94">(+J68+K68)*($J$96/($J$96+$K$96))</f>
        <v>17.760242792109256</v>
      </c>
      <c r="O68" s="22">
        <f t="shared" si="18"/>
        <v>418.7678300455235</v>
      </c>
      <c r="P68" s="15">
        <f aca="true" t="shared" si="24" ref="P68:P94">O68*100/$N$96</f>
        <v>67.98179059180578</v>
      </c>
      <c r="Q68" s="19">
        <f aca="true" t="shared" si="25" ref="Q68:Q94">+B68+C68+F68+G68</f>
        <v>38</v>
      </c>
      <c r="R68" s="19">
        <f aca="true" t="shared" si="26" ref="R68:R94">D68+E68+H68+I68</f>
        <v>0</v>
      </c>
    </row>
    <row r="69" spans="1:18" ht="12.75">
      <c r="A69" s="20">
        <v>32637</v>
      </c>
      <c r="B69" s="36">
        <f>SUM(GFSP00:GFSP84!B69)</f>
        <v>5</v>
      </c>
      <c r="C69" s="36">
        <f>SUM(GFSP00:GFSP84!C69)</f>
        <v>14</v>
      </c>
      <c r="D69" s="36">
        <f>SUM(GFSP00:GFSP84!D69)</f>
        <v>1</v>
      </c>
      <c r="E69" s="36">
        <f>SUM(GFSP00:GFSP84!E69)</f>
        <v>0</v>
      </c>
      <c r="F69" s="36">
        <f>SUM(GFSP00:GFSP84!F69)</f>
        <v>5</v>
      </c>
      <c r="G69" s="36">
        <f>SUM(GFSP00:GFSP84!G69)</f>
        <v>23</v>
      </c>
      <c r="H69" s="36">
        <f>SUM(GFSP00:GFSP84!H69)</f>
        <v>0</v>
      </c>
      <c r="I69" s="36">
        <f>SUM(GFSP00:GFSP84!I69)</f>
        <v>0</v>
      </c>
      <c r="J69" s="19">
        <f t="shared" si="21"/>
        <v>18</v>
      </c>
      <c r="K69" s="19">
        <f t="shared" si="22"/>
        <v>28</v>
      </c>
      <c r="L69" s="19">
        <f t="shared" si="20"/>
        <v>426</v>
      </c>
      <c r="M69" s="19">
        <f t="shared" si="20"/>
        <v>516</v>
      </c>
      <c r="N69" s="15">
        <f t="shared" si="23"/>
        <v>21.499241274658573</v>
      </c>
      <c r="O69" s="22">
        <f aca="true" t="shared" si="27" ref="O69:O94">O68+N69</f>
        <v>440.2670713201821</v>
      </c>
      <c r="P69" s="15">
        <f t="shared" si="24"/>
        <v>71.47192716236724</v>
      </c>
      <c r="Q69" s="19">
        <f t="shared" si="25"/>
        <v>47</v>
      </c>
      <c r="R69" s="19">
        <f t="shared" si="26"/>
        <v>1</v>
      </c>
    </row>
    <row r="70" spans="1:18" ht="12.75">
      <c r="A70" s="20">
        <v>32638</v>
      </c>
      <c r="B70" s="36">
        <f>SUM(GFSP00:GFSP84!B70)</f>
        <v>3</v>
      </c>
      <c r="C70" s="36">
        <f>SUM(GFSP00:GFSP84!C70)</f>
        <v>6</v>
      </c>
      <c r="D70" s="36">
        <f>SUM(GFSP00:GFSP84!D70)</f>
        <v>0</v>
      </c>
      <c r="E70" s="36">
        <f>SUM(GFSP00:GFSP84!E70)</f>
        <v>0</v>
      </c>
      <c r="F70" s="36">
        <f>SUM(GFSP00:GFSP84!F70)</f>
        <v>3</v>
      </c>
      <c r="G70" s="36">
        <f>SUM(GFSP00:GFSP84!G70)</f>
        <v>10</v>
      </c>
      <c r="H70" s="36">
        <f>SUM(GFSP00:GFSP84!H70)</f>
        <v>0</v>
      </c>
      <c r="I70" s="36">
        <f>SUM(GFSP00:GFSP84!I70)</f>
        <v>0</v>
      </c>
      <c r="J70" s="19">
        <f t="shared" si="21"/>
        <v>9</v>
      </c>
      <c r="K70" s="19">
        <f t="shared" si="22"/>
        <v>13</v>
      </c>
      <c r="L70" s="19">
        <f t="shared" si="20"/>
        <v>435</v>
      </c>
      <c r="M70" s="19">
        <f t="shared" si="20"/>
        <v>529</v>
      </c>
      <c r="N70" s="15">
        <f t="shared" si="23"/>
        <v>10.282245827010621</v>
      </c>
      <c r="O70" s="22">
        <f t="shared" si="27"/>
        <v>450.5493171471927</v>
      </c>
      <c r="P70" s="15">
        <f t="shared" si="24"/>
        <v>73.14112291350533</v>
      </c>
      <c r="Q70" s="19">
        <f t="shared" si="25"/>
        <v>22</v>
      </c>
      <c r="R70" s="19">
        <f t="shared" si="26"/>
        <v>0</v>
      </c>
    </row>
    <row r="71" spans="1:18" ht="12.75">
      <c r="A71" s="20">
        <v>32639</v>
      </c>
      <c r="B71" s="36">
        <f>SUM(GFSP00:GFSP84!B71)</f>
        <v>3</v>
      </c>
      <c r="C71" s="36">
        <f>SUM(GFSP00:GFSP84!C71)</f>
        <v>13</v>
      </c>
      <c r="D71" s="36">
        <f>SUM(GFSP00:GFSP84!D71)</f>
        <v>0</v>
      </c>
      <c r="E71" s="36">
        <f>SUM(GFSP00:GFSP84!E71)</f>
        <v>0</v>
      </c>
      <c r="F71" s="36">
        <f>SUM(GFSP00:GFSP84!F71)</f>
        <v>1</v>
      </c>
      <c r="G71" s="36">
        <f>SUM(GFSP00:GFSP84!G71)</f>
        <v>9</v>
      </c>
      <c r="H71" s="36">
        <f>SUM(GFSP00:GFSP84!H71)</f>
        <v>0</v>
      </c>
      <c r="I71" s="36">
        <f>SUM(GFSP00:GFSP84!I71)</f>
        <v>0</v>
      </c>
      <c r="J71" s="19">
        <f t="shared" si="21"/>
        <v>16</v>
      </c>
      <c r="K71" s="19">
        <f t="shared" si="22"/>
        <v>10</v>
      </c>
      <c r="L71" s="19">
        <f t="shared" si="20"/>
        <v>451</v>
      </c>
      <c r="M71" s="19">
        <f t="shared" si="20"/>
        <v>539</v>
      </c>
      <c r="N71" s="15">
        <f t="shared" si="23"/>
        <v>12.15174506828528</v>
      </c>
      <c r="O71" s="22">
        <f t="shared" si="27"/>
        <v>462.701062215478</v>
      </c>
      <c r="P71" s="15">
        <f t="shared" si="24"/>
        <v>75.11380880121396</v>
      </c>
      <c r="Q71" s="19">
        <f t="shared" si="25"/>
        <v>26</v>
      </c>
      <c r="R71" s="19">
        <f t="shared" si="26"/>
        <v>0</v>
      </c>
    </row>
    <row r="72" spans="1:18" ht="12.75">
      <c r="A72" s="20">
        <v>32640</v>
      </c>
      <c r="B72" s="36">
        <f>SUM(GFSP00:GFSP84!B72)</f>
        <v>2</v>
      </c>
      <c r="C72" s="36">
        <f>SUM(GFSP00:GFSP84!C72)</f>
        <v>8</v>
      </c>
      <c r="D72" s="36">
        <f>SUM(GFSP00:GFSP84!D72)</f>
        <v>0</v>
      </c>
      <c r="E72" s="36">
        <f>SUM(GFSP00:GFSP84!E72)</f>
        <v>0</v>
      </c>
      <c r="F72" s="36">
        <f>SUM(GFSP00:GFSP84!F72)</f>
        <v>1</v>
      </c>
      <c r="G72" s="36">
        <f>SUM(GFSP00:GFSP84!G72)</f>
        <v>12</v>
      </c>
      <c r="H72" s="36">
        <f>SUM(GFSP00:GFSP84!H72)</f>
        <v>1</v>
      </c>
      <c r="I72" s="36">
        <f>SUM(GFSP00:GFSP84!I72)</f>
        <v>0</v>
      </c>
      <c r="J72" s="19">
        <f t="shared" si="21"/>
        <v>10</v>
      </c>
      <c r="K72" s="19">
        <f t="shared" si="22"/>
        <v>12</v>
      </c>
      <c r="L72" s="19">
        <f t="shared" si="20"/>
        <v>461</v>
      </c>
      <c r="M72" s="19">
        <f t="shared" si="20"/>
        <v>551</v>
      </c>
      <c r="N72" s="15">
        <f t="shared" si="23"/>
        <v>10.282245827010621</v>
      </c>
      <c r="O72" s="22">
        <f t="shared" si="27"/>
        <v>472.9833080424886</v>
      </c>
      <c r="P72" s="15">
        <f t="shared" si="24"/>
        <v>76.78300455235205</v>
      </c>
      <c r="Q72" s="19">
        <f t="shared" si="25"/>
        <v>23</v>
      </c>
      <c r="R72" s="19">
        <f t="shared" si="26"/>
        <v>1</v>
      </c>
    </row>
    <row r="73" spans="1:18" ht="12.75">
      <c r="A73" s="20">
        <v>32641</v>
      </c>
      <c r="B73" s="36">
        <f>SUM(GFSP00:GFSP84!B73)</f>
        <v>4</v>
      </c>
      <c r="C73" s="36">
        <f>SUM(GFSP00:GFSP84!C73)</f>
        <v>19</v>
      </c>
      <c r="D73" s="36">
        <f>SUM(GFSP00:GFSP84!D73)</f>
        <v>0</v>
      </c>
      <c r="E73" s="36">
        <f>SUM(GFSP00:GFSP84!E73)</f>
        <v>1</v>
      </c>
      <c r="F73" s="36">
        <f>SUM(GFSP00:GFSP84!F73)</f>
        <v>5</v>
      </c>
      <c r="G73" s="36">
        <f>SUM(GFSP00:GFSP84!G73)</f>
        <v>26</v>
      </c>
      <c r="H73" s="36">
        <f>SUM(GFSP00:GFSP84!H73)</f>
        <v>0</v>
      </c>
      <c r="I73" s="36">
        <f>SUM(GFSP00:GFSP84!I73)</f>
        <v>1</v>
      </c>
      <c r="J73" s="19">
        <f t="shared" si="21"/>
        <v>22</v>
      </c>
      <c r="K73" s="19">
        <f t="shared" si="22"/>
        <v>30</v>
      </c>
      <c r="L73" s="19">
        <f t="shared" si="20"/>
        <v>483</v>
      </c>
      <c r="M73" s="19">
        <f t="shared" si="20"/>
        <v>581</v>
      </c>
      <c r="N73" s="15">
        <f t="shared" si="23"/>
        <v>24.30349013657056</v>
      </c>
      <c r="O73" s="22">
        <f t="shared" si="27"/>
        <v>497.28679817905913</v>
      </c>
      <c r="P73" s="15">
        <f t="shared" si="24"/>
        <v>80.72837632776935</v>
      </c>
      <c r="Q73" s="19">
        <f t="shared" si="25"/>
        <v>54</v>
      </c>
      <c r="R73" s="19">
        <f t="shared" si="26"/>
        <v>2</v>
      </c>
    </row>
    <row r="74" spans="1:18" ht="12.75">
      <c r="A74" s="20">
        <v>32642</v>
      </c>
      <c r="B74" s="36">
        <f>SUM(GFSP00:GFSP84!B74)</f>
        <v>1</v>
      </c>
      <c r="C74" s="36">
        <f>SUM(GFSP00:GFSP84!C74)</f>
        <v>7</v>
      </c>
      <c r="D74" s="36">
        <f>SUM(GFSP00:GFSP84!D74)</f>
        <v>0</v>
      </c>
      <c r="E74" s="36">
        <f>SUM(GFSP00:GFSP84!E74)</f>
        <v>0</v>
      </c>
      <c r="F74" s="36">
        <f>SUM(GFSP00:GFSP84!F74)</f>
        <v>0</v>
      </c>
      <c r="G74" s="36">
        <f>SUM(GFSP00:GFSP84!G74)</f>
        <v>3</v>
      </c>
      <c r="H74" s="36">
        <f>SUM(GFSP00:GFSP84!H74)</f>
        <v>1</v>
      </c>
      <c r="I74" s="36">
        <f>SUM(GFSP00:GFSP84!I74)</f>
        <v>0</v>
      </c>
      <c r="J74" s="19">
        <f t="shared" si="21"/>
        <v>8</v>
      </c>
      <c r="K74" s="19">
        <f t="shared" si="22"/>
        <v>2</v>
      </c>
      <c r="L74" s="19">
        <f t="shared" si="20"/>
        <v>491</v>
      </c>
      <c r="M74" s="19">
        <f t="shared" si="20"/>
        <v>583</v>
      </c>
      <c r="N74" s="15">
        <f t="shared" si="23"/>
        <v>4.673748103186647</v>
      </c>
      <c r="O74" s="22">
        <f t="shared" si="27"/>
        <v>501.9605462822458</v>
      </c>
      <c r="P74" s="15">
        <f t="shared" si="24"/>
        <v>81.48710166919575</v>
      </c>
      <c r="Q74" s="19">
        <f t="shared" si="25"/>
        <v>11</v>
      </c>
      <c r="R74" s="19">
        <f t="shared" si="26"/>
        <v>1</v>
      </c>
    </row>
    <row r="75" spans="1:18" ht="12.75">
      <c r="A75" s="20">
        <v>32643</v>
      </c>
      <c r="B75" s="36">
        <f>SUM(GFSP00:GFSP84!B75)</f>
        <v>0</v>
      </c>
      <c r="C75" s="36">
        <f>SUM(GFSP00:GFSP84!C75)</f>
        <v>7</v>
      </c>
      <c r="D75" s="36">
        <f>SUM(GFSP00:GFSP84!D75)</f>
        <v>0</v>
      </c>
      <c r="E75" s="36">
        <f>SUM(GFSP00:GFSP84!E75)</f>
        <v>0</v>
      </c>
      <c r="F75" s="36">
        <f>SUM(GFSP00:GFSP84!F75)</f>
        <v>2</v>
      </c>
      <c r="G75" s="36">
        <f>SUM(GFSP00:GFSP84!G75)</f>
        <v>3</v>
      </c>
      <c r="H75" s="36">
        <f>SUM(GFSP00:GFSP84!H75)</f>
        <v>0</v>
      </c>
      <c r="I75" s="36">
        <f>SUM(GFSP00:GFSP84!I75)</f>
        <v>1</v>
      </c>
      <c r="J75" s="19">
        <f t="shared" si="21"/>
        <v>7</v>
      </c>
      <c r="K75" s="19">
        <f t="shared" si="22"/>
        <v>4</v>
      </c>
      <c r="L75" s="19">
        <f t="shared" si="20"/>
        <v>498</v>
      </c>
      <c r="M75" s="19">
        <f t="shared" si="20"/>
        <v>587</v>
      </c>
      <c r="N75" s="15">
        <f t="shared" si="23"/>
        <v>5.141122913505311</v>
      </c>
      <c r="O75" s="22">
        <f t="shared" si="27"/>
        <v>507.1016691957511</v>
      </c>
      <c r="P75" s="15">
        <f t="shared" si="24"/>
        <v>82.3216995447648</v>
      </c>
      <c r="Q75" s="19">
        <f t="shared" si="25"/>
        <v>12</v>
      </c>
      <c r="R75" s="19">
        <f t="shared" si="26"/>
        <v>1</v>
      </c>
    </row>
    <row r="76" spans="1:18" ht="12.75">
      <c r="A76" s="20">
        <v>32644</v>
      </c>
      <c r="B76" s="36">
        <f>SUM(GFSP00:GFSP84!B76)</f>
        <v>7</v>
      </c>
      <c r="C76" s="36">
        <f>SUM(GFSP00:GFSP84!C76)</f>
        <v>22</v>
      </c>
      <c r="D76" s="36">
        <f>SUM(GFSP00:GFSP84!D76)</f>
        <v>1</v>
      </c>
      <c r="E76" s="36">
        <f>SUM(GFSP00:GFSP84!E76)</f>
        <v>2</v>
      </c>
      <c r="F76" s="36">
        <f>SUM(GFSP00:GFSP84!F76)</f>
        <v>3</v>
      </c>
      <c r="G76" s="36">
        <f>SUM(GFSP00:GFSP84!G76)</f>
        <v>29</v>
      </c>
      <c r="H76" s="36">
        <f>SUM(GFSP00:GFSP84!H76)</f>
        <v>0</v>
      </c>
      <c r="I76" s="36">
        <f>SUM(GFSP00:GFSP84!I76)</f>
        <v>1</v>
      </c>
      <c r="J76" s="19">
        <f t="shared" si="21"/>
        <v>26</v>
      </c>
      <c r="K76" s="19">
        <f t="shared" si="22"/>
        <v>31</v>
      </c>
      <c r="L76" s="19">
        <f t="shared" si="20"/>
        <v>524</v>
      </c>
      <c r="M76" s="19">
        <f t="shared" si="20"/>
        <v>618</v>
      </c>
      <c r="N76" s="15">
        <f t="shared" si="23"/>
        <v>26.640364188163883</v>
      </c>
      <c r="O76" s="22">
        <f t="shared" si="27"/>
        <v>533.742033383915</v>
      </c>
      <c r="P76" s="15">
        <f t="shared" si="24"/>
        <v>86.6464339908953</v>
      </c>
      <c r="Q76" s="19">
        <f t="shared" si="25"/>
        <v>61</v>
      </c>
      <c r="R76" s="19">
        <f t="shared" si="26"/>
        <v>4</v>
      </c>
    </row>
    <row r="77" spans="1:18" ht="12.75">
      <c r="A77" s="20">
        <v>32645</v>
      </c>
      <c r="B77" s="36">
        <f>SUM(GFSP00:GFSP84!B77)</f>
        <v>1</v>
      </c>
      <c r="C77" s="36">
        <f>SUM(GFSP00:GFSP84!C77)</f>
        <v>5</v>
      </c>
      <c r="D77" s="36">
        <f>SUM(GFSP00:GFSP84!D77)</f>
        <v>0</v>
      </c>
      <c r="E77" s="36">
        <f>SUM(GFSP00:GFSP84!E77)</f>
        <v>0</v>
      </c>
      <c r="F77" s="36">
        <f>SUM(GFSP00:GFSP84!F77)</f>
        <v>2</v>
      </c>
      <c r="G77" s="36">
        <f>SUM(GFSP00:GFSP84!G77)</f>
        <v>6</v>
      </c>
      <c r="H77" s="36">
        <f>SUM(GFSP00:GFSP84!H77)</f>
        <v>0</v>
      </c>
      <c r="I77" s="36">
        <f>SUM(GFSP00:GFSP84!I77)</f>
        <v>0</v>
      </c>
      <c r="J77" s="19">
        <f t="shared" si="21"/>
        <v>6</v>
      </c>
      <c r="K77" s="19">
        <f t="shared" si="22"/>
        <v>8</v>
      </c>
      <c r="L77" s="19">
        <f t="shared" si="20"/>
        <v>530</v>
      </c>
      <c r="M77" s="19">
        <f t="shared" si="20"/>
        <v>626</v>
      </c>
      <c r="N77" s="15">
        <f t="shared" si="23"/>
        <v>6.543247344461305</v>
      </c>
      <c r="O77" s="22">
        <f t="shared" si="27"/>
        <v>540.2852807283763</v>
      </c>
      <c r="P77" s="15">
        <f t="shared" si="24"/>
        <v>87.70864946889228</v>
      </c>
      <c r="Q77" s="19">
        <f t="shared" si="25"/>
        <v>14</v>
      </c>
      <c r="R77" s="19">
        <f t="shared" si="26"/>
        <v>0</v>
      </c>
    </row>
    <row r="78" spans="1:18" ht="12.75">
      <c r="A78" s="20">
        <v>32646</v>
      </c>
      <c r="B78" s="36">
        <f>SUM(GFSP00:GFSP84!B78)</f>
        <v>5</v>
      </c>
      <c r="C78" s="36">
        <f>SUM(GFSP00:GFSP84!C78)</f>
        <v>19</v>
      </c>
      <c r="D78" s="36">
        <f>SUM(GFSP00:GFSP84!D78)</f>
        <v>0</v>
      </c>
      <c r="E78" s="36">
        <f>SUM(GFSP00:GFSP84!E78)</f>
        <v>0</v>
      </c>
      <c r="F78" s="36">
        <f>SUM(GFSP00:GFSP84!F78)</f>
        <v>1</v>
      </c>
      <c r="G78" s="36">
        <f>SUM(GFSP00:GFSP84!G78)</f>
        <v>13</v>
      </c>
      <c r="H78" s="36">
        <f>SUM(GFSP00:GFSP84!H78)</f>
        <v>0</v>
      </c>
      <c r="I78" s="36">
        <f>SUM(GFSP00:GFSP84!I78)</f>
        <v>0</v>
      </c>
      <c r="J78" s="19">
        <f t="shared" si="21"/>
        <v>24</v>
      </c>
      <c r="K78" s="19">
        <f t="shared" si="22"/>
        <v>14</v>
      </c>
      <c r="L78" s="19">
        <f t="shared" si="20"/>
        <v>554</v>
      </c>
      <c r="M78" s="19">
        <f t="shared" si="20"/>
        <v>640</v>
      </c>
      <c r="N78" s="15">
        <f t="shared" si="23"/>
        <v>17.760242792109256</v>
      </c>
      <c r="O78" s="22">
        <f t="shared" si="27"/>
        <v>558.0455235204855</v>
      </c>
      <c r="P78" s="15">
        <f t="shared" si="24"/>
        <v>90.5918057663126</v>
      </c>
      <c r="Q78" s="19">
        <f t="shared" si="25"/>
        <v>38</v>
      </c>
      <c r="R78" s="19">
        <f t="shared" si="26"/>
        <v>0</v>
      </c>
    </row>
    <row r="79" spans="1:18" ht="12.75">
      <c r="A79" s="20">
        <v>32647</v>
      </c>
      <c r="B79" s="36">
        <f>SUM(GFSP00:GFSP84!B79)</f>
        <v>0</v>
      </c>
      <c r="C79" s="36">
        <f>SUM(GFSP00:GFSP84!C79)</f>
        <v>1</v>
      </c>
      <c r="D79" s="36">
        <f>SUM(GFSP00:GFSP84!D79)</f>
        <v>0</v>
      </c>
      <c r="E79" s="36">
        <f>SUM(GFSP00:GFSP84!E79)</f>
        <v>0</v>
      </c>
      <c r="F79" s="36">
        <f>SUM(GFSP00:GFSP84!F79)</f>
        <v>0</v>
      </c>
      <c r="G79" s="36">
        <f>SUM(GFSP00:GFSP84!G79)</f>
        <v>2</v>
      </c>
      <c r="H79" s="36">
        <f>SUM(GFSP00:GFSP84!H79)</f>
        <v>1</v>
      </c>
      <c r="I79" s="36">
        <f>SUM(GFSP00:GFSP84!I79)</f>
        <v>0</v>
      </c>
      <c r="J79" s="19">
        <f t="shared" si="21"/>
        <v>1</v>
      </c>
      <c r="K79" s="19">
        <f t="shared" si="22"/>
        <v>1</v>
      </c>
      <c r="L79" s="19">
        <f t="shared" si="20"/>
        <v>555</v>
      </c>
      <c r="M79" s="19">
        <f t="shared" si="20"/>
        <v>641</v>
      </c>
      <c r="N79" s="15">
        <f t="shared" si="23"/>
        <v>0.9347496206373292</v>
      </c>
      <c r="O79" s="22">
        <f t="shared" si="27"/>
        <v>558.9802731411229</v>
      </c>
      <c r="P79" s="15">
        <f t="shared" si="24"/>
        <v>90.74355083459788</v>
      </c>
      <c r="Q79" s="19">
        <f t="shared" si="25"/>
        <v>3</v>
      </c>
      <c r="R79" s="19">
        <f t="shared" si="26"/>
        <v>1</v>
      </c>
    </row>
    <row r="80" spans="1:18" ht="12.75">
      <c r="A80" s="20">
        <v>32648</v>
      </c>
      <c r="B80" s="36">
        <f>SUM(GFSP00:GFSP84!B80)</f>
        <v>5</v>
      </c>
      <c r="C80" s="36">
        <f>SUM(GFSP00:GFSP84!C80)</f>
        <v>14</v>
      </c>
      <c r="D80" s="36">
        <f>SUM(GFSP00:GFSP84!D80)</f>
        <v>0</v>
      </c>
      <c r="E80" s="36">
        <f>SUM(GFSP00:GFSP84!E80)</f>
        <v>1</v>
      </c>
      <c r="F80" s="36">
        <f>SUM(GFSP00:GFSP84!F80)</f>
        <v>3</v>
      </c>
      <c r="G80" s="36">
        <f>SUM(GFSP00:GFSP84!G80)</f>
        <v>11</v>
      </c>
      <c r="H80" s="36">
        <f>SUM(GFSP00:GFSP84!H80)</f>
        <v>0</v>
      </c>
      <c r="I80" s="36">
        <f>SUM(GFSP00:GFSP84!I80)</f>
        <v>0</v>
      </c>
      <c r="J80" s="19">
        <f t="shared" si="21"/>
        <v>18</v>
      </c>
      <c r="K80" s="19">
        <f t="shared" si="22"/>
        <v>14</v>
      </c>
      <c r="L80" s="19">
        <f t="shared" si="20"/>
        <v>573</v>
      </c>
      <c r="M80" s="19">
        <f t="shared" si="20"/>
        <v>655</v>
      </c>
      <c r="N80" s="15">
        <f t="shared" si="23"/>
        <v>14.955993930197268</v>
      </c>
      <c r="O80" s="22">
        <f t="shared" si="27"/>
        <v>573.9362670713201</v>
      </c>
      <c r="P80" s="15">
        <f t="shared" si="24"/>
        <v>93.17147192716237</v>
      </c>
      <c r="Q80" s="19">
        <f t="shared" si="25"/>
        <v>33</v>
      </c>
      <c r="R80" s="19">
        <f t="shared" si="26"/>
        <v>1</v>
      </c>
    </row>
    <row r="81" spans="1:19" ht="12.75">
      <c r="A81" s="20">
        <v>32649</v>
      </c>
      <c r="B81" s="36">
        <f>SUM(GFSP00:GFSP84!B81)</f>
        <v>0</v>
      </c>
      <c r="C81" s="36">
        <f>SUM(GFSP00:GFSP84!C81)</f>
        <v>1</v>
      </c>
      <c r="D81" s="36">
        <f>SUM(GFSP00:GFSP84!D81)</f>
        <v>0</v>
      </c>
      <c r="E81" s="36">
        <f>SUM(GFSP00:GFSP84!E81)</f>
        <v>0</v>
      </c>
      <c r="F81" s="36">
        <f>SUM(GFSP00:GFSP84!F81)</f>
        <v>1</v>
      </c>
      <c r="G81" s="36">
        <f>SUM(GFSP00:GFSP84!G81)</f>
        <v>0</v>
      </c>
      <c r="H81" s="36">
        <f>SUM(GFSP00:GFSP84!H81)</f>
        <v>0</v>
      </c>
      <c r="I81" s="36">
        <f>SUM(GFSP00:GFSP84!I81)</f>
        <v>0</v>
      </c>
      <c r="J81" s="19">
        <f t="shared" si="21"/>
        <v>1</v>
      </c>
      <c r="K81" s="19">
        <f t="shared" si="22"/>
        <v>1</v>
      </c>
      <c r="L81" s="19">
        <f t="shared" si="20"/>
        <v>574</v>
      </c>
      <c r="M81" s="19">
        <f t="shared" si="20"/>
        <v>656</v>
      </c>
      <c r="N81" s="15">
        <f t="shared" si="23"/>
        <v>0.9347496206373292</v>
      </c>
      <c r="O81" s="22">
        <f t="shared" si="27"/>
        <v>574.8710166919575</v>
      </c>
      <c r="P81" s="15">
        <f t="shared" si="24"/>
        <v>93.32321699544767</v>
      </c>
      <c r="Q81" s="19">
        <f t="shared" si="25"/>
        <v>2</v>
      </c>
      <c r="R81" s="19">
        <f t="shared" si="26"/>
        <v>0</v>
      </c>
      <c r="S81" s="18"/>
    </row>
    <row r="82" spans="1:18" ht="12.75">
      <c r="A82" s="20">
        <v>32650</v>
      </c>
      <c r="B82" s="36">
        <f>SUM(GFSP00:GFSP84!B82)</f>
        <v>0</v>
      </c>
      <c r="C82" s="36">
        <f>SUM(GFSP00:GFSP84!C82)</f>
        <v>9</v>
      </c>
      <c r="D82" s="36">
        <f>SUM(GFSP00:GFSP84!D82)</f>
        <v>0</v>
      </c>
      <c r="E82" s="36">
        <f>SUM(GFSP00:GFSP84!E82)</f>
        <v>0</v>
      </c>
      <c r="F82" s="36">
        <f>SUM(GFSP00:GFSP84!F82)</f>
        <v>3</v>
      </c>
      <c r="G82" s="36">
        <f>SUM(GFSP00:GFSP84!G82)</f>
        <v>4</v>
      </c>
      <c r="H82" s="36">
        <f>SUM(GFSP00:GFSP84!H82)</f>
        <v>0</v>
      </c>
      <c r="I82" s="36">
        <f>SUM(GFSP00:GFSP84!I82)</f>
        <v>0</v>
      </c>
      <c r="J82" s="19">
        <f t="shared" si="21"/>
        <v>9</v>
      </c>
      <c r="K82" s="19">
        <f t="shared" si="22"/>
        <v>7</v>
      </c>
      <c r="L82" s="19">
        <f t="shared" si="20"/>
        <v>583</v>
      </c>
      <c r="M82" s="19">
        <f t="shared" si="20"/>
        <v>663</v>
      </c>
      <c r="N82" s="15">
        <f t="shared" si="23"/>
        <v>7.477996965098634</v>
      </c>
      <c r="O82" s="22">
        <f t="shared" si="27"/>
        <v>582.3490136570562</v>
      </c>
      <c r="P82" s="15">
        <f t="shared" si="24"/>
        <v>94.5371775417299</v>
      </c>
      <c r="Q82" s="19">
        <f t="shared" si="25"/>
        <v>16</v>
      </c>
      <c r="R82" s="19">
        <f t="shared" si="26"/>
        <v>0</v>
      </c>
    </row>
    <row r="83" spans="1:18" ht="12.75">
      <c r="A83" s="20">
        <v>32651</v>
      </c>
      <c r="B83" s="36">
        <f>SUM(GFSP00:GFSP84!B83)</f>
        <v>1</v>
      </c>
      <c r="C83" s="36">
        <f>SUM(GFSP00:GFSP84!C83)</f>
        <v>6</v>
      </c>
      <c r="D83" s="36">
        <f>SUM(GFSP00:GFSP84!D83)</f>
        <v>0</v>
      </c>
      <c r="E83" s="36">
        <f>SUM(GFSP00:GFSP84!E83)</f>
        <v>0</v>
      </c>
      <c r="F83" s="36">
        <f>SUM(GFSP00:GFSP84!F83)</f>
        <v>2</v>
      </c>
      <c r="G83" s="36">
        <f>SUM(GFSP00:GFSP84!G83)</f>
        <v>9</v>
      </c>
      <c r="H83" s="36">
        <f>SUM(GFSP00:GFSP84!H83)</f>
        <v>0</v>
      </c>
      <c r="I83" s="36">
        <f>SUM(GFSP00:GFSP84!I83)</f>
        <v>0</v>
      </c>
      <c r="J83" s="19">
        <f t="shared" si="21"/>
        <v>7</v>
      </c>
      <c r="K83" s="19">
        <f t="shared" si="22"/>
        <v>11</v>
      </c>
      <c r="L83" s="19">
        <f t="shared" si="20"/>
        <v>590</v>
      </c>
      <c r="M83" s="19">
        <f t="shared" si="20"/>
        <v>674</v>
      </c>
      <c r="N83" s="15">
        <f t="shared" si="23"/>
        <v>8.412746585735963</v>
      </c>
      <c r="O83" s="22">
        <f t="shared" si="27"/>
        <v>590.7617602427921</v>
      </c>
      <c r="P83" s="15">
        <f t="shared" si="24"/>
        <v>95.90288315629743</v>
      </c>
      <c r="Q83" s="19">
        <f t="shared" si="25"/>
        <v>18</v>
      </c>
      <c r="R83" s="19">
        <f t="shared" si="26"/>
        <v>0</v>
      </c>
    </row>
    <row r="84" spans="1:18" ht="12.75">
      <c r="A84" s="20">
        <v>32652</v>
      </c>
      <c r="B84" s="36">
        <f>SUM(GFSP00:GFSP84!B84)</f>
        <v>0</v>
      </c>
      <c r="C84" s="36">
        <f>SUM(GFSP00:GFSP84!C84)</f>
        <v>1</v>
      </c>
      <c r="D84" s="36">
        <f>SUM(GFSP00:GFSP84!D84)</f>
        <v>1</v>
      </c>
      <c r="E84" s="36">
        <f>SUM(GFSP00:GFSP84!E84)</f>
        <v>0</v>
      </c>
      <c r="F84" s="36">
        <f>SUM(GFSP00:GFSP84!F84)</f>
        <v>2</v>
      </c>
      <c r="G84" s="36">
        <f>SUM(GFSP00:GFSP84!G84)</f>
        <v>2</v>
      </c>
      <c r="H84" s="36">
        <f>SUM(GFSP00:GFSP84!H84)</f>
        <v>0</v>
      </c>
      <c r="I84" s="36">
        <f>SUM(GFSP00:GFSP84!I84)</f>
        <v>0</v>
      </c>
      <c r="J84" s="19">
        <f t="shared" si="21"/>
        <v>0</v>
      </c>
      <c r="K84" s="19">
        <f t="shared" si="22"/>
        <v>4</v>
      </c>
      <c r="L84" s="19">
        <f t="shared" si="20"/>
        <v>590</v>
      </c>
      <c r="M84" s="19">
        <f t="shared" si="20"/>
        <v>678</v>
      </c>
      <c r="N84" s="15">
        <f t="shared" si="23"/>
        <v>1.8694992412746585</v>
      </c>
      <c r="O84" s="22">
        <f t="shared" si="27"/>
        <v>592.6312594840667</v>
      </c>
      <c r="P84" s="15">
        <f t="shared" si="24"/>
        <v>96.206373292868</v>
      </c>
      <c r="Q84" s="19">
        <f t="shared" si="25"/>
        <v>5</v>
      </c>
      <c r="R84" s="19">
        <f t="shared" si="26"/>
        <v>1</v>
      </c>
    </row>
    <row r="85" spans="1:18" ht="12.75">
      <c r="A85" s="20">
        <v>32653</v>
      </c>
      <c r="B85" s="36">
        <f>SUM(GFSP00:GFSP84!B85)</f>
        <v>1</v>
      </c>
      <c r="C85" s="36">
        <f>SUM(GFSP00:GFSP84!C85)</f>
        <v>5</v>
      </c>
      <c r="D85" s="36">
        <f>SUM(GFSP00:GFSP84!D85)</f>
        <v>1</v>
      </c>
      <c r="E85" s="36">
        <f>SUM(GFSP00:GFSP84!E85)</f>
        <v>0</v>
      </c>
      <c r="F85" s="36">
        <f>SUM(GFSP00:GFSP84!F85)</f>
        <v>3</v>
      </c>
      <c r="G85" s="36">
        <f>SUM(GFSP00:GFSP84!G85)</f>
        <v>4</v>
      </c>
      <c r="H85" s="36">
        <f>SUM(GFSP00:GFSP84!H85)</f>
        <v>0</v>
      </c>
      <c r="I85" s="36">
        <f>SUM(GFSP00:GFSP84!I85)</f>
        <v>0</v>
      </c>
      <c r="J85" s="19">
        <f t="shared" si="21"/>
        <v>5</v>
      </c>
      <c r="K85" s="19">
        <f t="shared" si="22"/>
        <v>7</v>
      </c>
      <c r="L85" s="19">
        <f aca="true" t="shared" si="28" ref="L85:M94">L84+J85</f>
        <v>595</v>
      </c>
      <c r="M85" s="19">
        <f t="shared" si="28"/>
        <v>685</v>
      </c>
      <c r="N85" s="15">
        <f t="shared" si="23"/>
        <v>5.608497723823976</v>
      </c>
      <c r="O85" s="22">
        <f t="shared" si="27"/>
        <v>598.2397572078908</v>
      </c>
      <c r="P85" s="15">
        <f t="shared" si="24"/>
        <v>97.11684370257969</v>
      </c>
      <c r="Q85" s="19">
        <f t="shared" si="25"/>
        <v>13</v>
      </c>
      <c r="R85" s="19">
        <f t="shared" si="26"/>
        <v>1</v>
      </c>
    </row>
    <row r="86" spans="1:18" ht="12.75">
      <c r="A86" s="20">
        <v>32654</v>
      </c>
      <c r="B86" s="36">
        <f>SUM(GFSP00:GFSP84!B86)</f>
        <v>0</v>
      </c>
      <c r="C86" s="36">
        <f>SUM(GFSP00:GFSP84!C86)</f>
        <v>0</v>
      </c>
      <c r="D86" s="36">
        <f>SUM(GFSP00:GFSP84!D86)</f>
        <v>0</v>
      </c>
      <c r="E86" s="36">
        <f>SUM(GFSP00:GFSP84!E86)</f>
        <v>0</v>
      </c>
      <c r="F86" s="36">
        <f>SUM(GFSP00:GFSP84!F86)</f>
        <v>2</v>
      </c>
      <c r="G86" s="36">
        <f>SUM(GFSP00:GFSP84!G86)</f>
        <v>1</v>
      </c>
      <c r="H86" s="36">
        <f>SUM(GFSP00:GFSP84!H86)</f>
        <v>0</v>
      </c>
      <c r="I86" s="36">
        <f>SUM(GFSP00:GFSP84!I86)</f>
        <v>0</v>
      </c>
      <c r="J86" s="19">
        <f t="shared" si="21"/>
        <v>0</v>
      </c>
      <c r="K86" s="19">
        <f t="shared" si="22"/>
        <v>3</v>
      </c>
      <c r="L86" s="19">
        <f t="shared" si="28"/>
        <v>595</v>
      </c>
      <c r="M86" s="19">
        <f t="shared" si="28"/>
        <v>688</v>
      </c>
      <c r="N86" s="15">
        <f t="shared" si="23"/>
        <v>1.402124430955994</v>
      </c>
      <c r="O86" s="22">
        <f t="shared" si="27"/>
        <v>599.6418816388467</v>
      </c>
      <c r="P86" s="15">
        <f t="shared" si="24"/>
        <v>97.3444613050076</v>
      </c>
      <c r="Q86" s="19">
        <f t="shared" si="25"/>
        <v>3</v>
      </c>
      <c r="R86" s="19">
        <f t="shared" si="26"/>
        <v>0</v>
      </c>
    </row>
    <row r="87" spans="1:18" ht="12.75">
      <c r="A87" s="20">
        <v>32655</v>
      </c>
      <c r="B87" s="36">
        <f>SUM(GFSP00:GFSP84!B87)</f>
        <v>4</v>
      </c>
      <c r="C87" s="36">
        <f>SUM(GFSP00:GFSP84!C87)</f>
        <v>6</v>
      </c>
      <c r="D87" s="36">
        <f>SUM(GFSP00:GFSP84!D87)</f>
        <v>0</v>
      </c>
      <c r="E87" s="36">
        <f>SUM(GFSP00:GFSP84!E87)</f>
        <v>1</v>
      </c>
      <c r="F87" s="36">
        <f>SUM(GFSP00:GFSP84!F87)</f>
        <v>1</v>
      </c>
      <c r="G87" s="36">
        <f>SUM(GFSP00:GFSP84!G87)</f>
        <v>4</v>
      </c>
      <c r="H87" s="36">
        <f>SUM(GFSP00:GFSP84!H87)</f>
        <v>1</v>
      </c>
      <c r="I87" s="36">
        <f>SUM(GFSP00:GFSP84!I87)</f>
        <v>0</v>
      </c>
      <c r="J87" s="19">
        <f t="shared" si="21"/>
        <v>9</v>
      </c>
      <c r="K87" s="19">
        <f t="shared" si="22"/>
        <v>4</v>
      </c>
      <c r="L87" s="19">
        <f t="shared" si="28"/>
        <v>604</v>
      </c>
      <c r="M87" s="19">
        <f t="shared" si="28"/>
        <v>692</v>
      </c>
      <c r="N87" s="15">
        <f t="shared" si="23"/>
        <v>6.07587253414264</v>
      </c>
      <c r="O87" s="22">
        <f t="shared" si="27"/>
        <v>605.7177541729893</v>
      </c>
      <c r="P87" s="15">
        <f t="shared" si="24"/>
        <v>98.33080424886192</v>
      </c>
      <c r="Q87" s="19">
        <f t="shared" si="25"/>
        <v>15</v>
      </c>
      <c r="R87" s="19">
        <f t="shared" si="26"/>
        <v>2</v>
      </c>
    </row>
    <row r="88" spans="1:18" ht="12.75">
      <c r="A88" s="20">
        <v>32656</v>
      </c>
      <c r="B88" s="36">
        <f>SUM(GFSP00:GFSP84!B88)</f>
        <v>0</v>
      </c>
      <c r="C88" s="36">
        <f>SUM(GFSP00:GFSP84!C88)</f>
        <v>2</v>
      </c>
      <c r="D88" s="36">
        <f>SUM(GFSP00:GFSP84!D88)</f>
        <v>0</v>
      </c>
      <c r="E88" s="36">
        <f>SUM(GFSP00:GFSP84!E88)</f>
        <v>0</v>
      </c>
      <c r="F88" s="36">
        <f>SUM(GFSP00:GFSP84!F88)</f>
        <v>0</v>
      </c>
      <c r="G88" s="36">
        <f>SUM(GFSP00:GFSP84!G88)</f>
        <v>2</v>
      </c>
      <c r="H88" s="36">
        <f>SUM(GFSP00:GFSP84!H88)</f>
        <v>0</v>
      </c>
      <c r="I88" s="36">
        <f>SUM(GFSP00:GFSP84!I88)</f>
        <v>0</v>
      </c>
      <c r="J88" s="19">
        <f t="shared" si="21"/>
        <v>2</v>
      </c>
      <c r="K88" s="19">
        <f t="shared" si="22"/>
        <v>2</v>
      </c>
      <c r="L88" s="19">
        <f t="shared" si="28"/>
        <v>606</v>
      </c>
      <c r="M88" s="19">
        <f t="shared" si="28"/>
        <v>694</v>
      </c>
      <c r="N88" s="15">
        <f t="shared" si="23"/>
        <v>1.8694992412746585</v>
      </c>
      <c r="O88" s="22">
        <f t="shared" si="27"/>
        <v>607.587253414264</v>
      </c>
      <c r="P88" s="15">
        <f t="shared" si="24"/>
        <v>98.63429438543248</v>
      </c>
      <c r="Q88" s="19">
        <f t="shared" si="25"/>
        <v>4</v>
      </c>
      <c r="R88" s="19">
        <f t="shared" si="26"/>
        <v>0</v>
      </c>
    </row>
    <row r="89" spans="1:18" ht="12.75">
      <c r="A89" s="20">
        <v>32657</v>
      </c>
      <c r="B89" s="36">
        <f>SUM(GFSP00:GFSP84!B89)</f>
        <v>0</v>
      </c>
      <c r="C89" s="36">
        <f>SUM(GFSP00:GFSP84!C89)</f>
        <v>0</v>
      </c>
      <c r="D89" s="36">
        <f>SUM(GFSP00:GFSP84!D89)</f>
        <v>0</v>
      </c>
      <c r="E89" s="36">
        <f>SUM(GFSP00:GFSP84!E89)</f>
        <v>0</v>
      </c>
      <c r="F89" s="36">
        <f>SUM(GFSP00:GFSP84!F89)</f>
        <v>2</v>
      </c>
      <c r="G89" s="36">
        <f>SUM(GFSP00:GFSP84!G89)</f>
        <v>0</v>
      </c>
      <c r="H89" s="36">
        <f>SUM(GFSP00:GFSP84!H89)</f>
        <v>0</v>
      </c>
      <c r="I89" s="36">
        <f>SUM(GFSP00:GFSP84!I89)</f>
        <v>0</v>
      </c>
      <c r="J89" s="19">
        <f t="shared" si="21"/>
        <v>0</v>
      </c>
      <c r="K89" s="19">
        <f t="shared" si="22"/>
        <v>2</v>
      </c>
      <c r="L89" s="19">
        <f t="shared" si="28"/>
        <v>606</v>
      </c>
      <c r="M89" s="19">
        <f t="shared" si="28"/>
        <v>696</v>
      </c>
      <c r="N89" s="15">
        <f t="shared" si="23"/>
        <v>0.9347496206373292</v>
      </c>
      <c r="O89" s="22">
        <f t="shared" si="27"/>
        <v>608.5220030349013</v>
      </c>
      <c r="P89" s="15">
        <f t="shared" si="24"/>
        <v>98.78603945371778</v>
      </c>
      <c r="Q89" s="19">
        <f t="shared" si="25"/>
        <v>2</v>
      </c>
      <c r="R89" s="19">
        <f t="shared" si="26"/>
        <v>0</v>
      </c>
    </row>
    <row r="90" spans="1:18" ht="12.75">
      <c r="A90" s="20">
        <v>32658</v>
      </c>
      <c r="B90" s="36">
        <f>SUM(GFSP00:GFSP84!B90)</f>
        <v>0</v>
      </c>
      <c r="C90" s="36">
        <f>SUM(GFSP00:GFSP84!C90)</f>
        <v>2</v>
      </c>
      <c r="D90" s="36">
        <f>SUM(GFSP00:GFSP84!D90)</f>
        <v>0</v>
      </c>
      <c r="E90" s="36">
        <f>SUM(GFSP00:GFSP84!E90)</f>
        <v>0</v>
      </c>
      <c r="F90" s="36">
        <f>SUM(GFSP00:GFSP84!F90)</f>
        <v>1</v>
      </c>
      <c r="G90" s="36">
        <f>SUM(GFSP00:GFSP84!G90)</f>
        <v>5</v>
      </c>
      <c r="H90" s="36">
        <f>SUM(GFSP00:GFSP84!H90)</f>
        <v>1</v>
      </c>
      <c r="I90" s="36">
        <f>SUM(GFSP00:GFSP84!I90)</f>
        <v>4</v>
      </c>
      <c r="J90" s="19">
        <f t="shared" si="21"/>
        <v>2</v>
      </c>
      <c r="K90" s="19">
        <f t="shared" si="22"/>
        <v>1</v>
      </c>
      <c r="L90" s="19">
        <f t="shared" si="28"/>
        <v>608</v>
      </c>
      <c r="M90" s="19">
        <f t="shared" si="28"/>
        <v>697</v>
      </c>
      <c r="N90" s="15">
        <f t="shared" si="23"/>
        <v>1.402124430955994</v>
      </c>
      <c r="O90" s="22">
        <f t="shared" si="27"/>
        <v>609.9241274658573</v>
      </c>
      <c r="P90" s="15">
        <f t="shared" si="24"/>
        <v>99.01365705614569</v>
      </c>
      <c r="Q90" s="19">
        <f t="shared" si="25"/>
        <v>8</v>
      </c>
      <c r="R90" s="19">
        <f t="shared" si="26"/>
        <v>5</v>
      </c>
    </row>
    <row r="91" spans="1:18" ht="12.75">
      <c r="A91" s="20">
        <v>32659</v>
      </c>
      <c r="B91" s="36">
        <f>SUM(GFSP00:GFSP84!B91)</f>
        <v>0</v>
      </c>
      <c r="C91" s="36">
        <f>SUM(GFSP00:GFSP84!C91)</f>
        <v>2</v>
      </c>
      <c r="D91" s="36">
        <f>SUM(GFSP00:GFSP84!D91)</f>
        <v>0</v>
      </c>
      <c r="E91" s="36">
        <f>SUM(GFSP00:GFSP84!E91)</f>
        <v>0</v>
      </c>
      <c r="F91" s="36">
        <f>SUM(GFSP00:GFSP84!F91)</f>
        <v>0</v>
      </c>
      <c r="G91" s="36">
        <f>SUM(GFSP00:GFSP84!G91)</f>
        <v>1</v>
      </c>
      <c r="H91" s="36">
        <f>SUM(GFSP00:GFSP84!H91)</f>
        <v>0</v>
      </c>
      <c r="I91" s="36">
        <f>SUM(GFSP00:GFSP84!I91)</f>
        <v>0</v>
      </c>
      <c r="J91" s="19">
        <f t="shared" si="21"/>
        <v>2</v>
      </c>
      <c r="K91" s="19">
        <f t="shared" si="22"/>
        <v>1</v>
      </c>
      <c r="L91" s="19">
        <f t="shared" si="28"/>
        <v>610</v>
      </c>
      <c r="M91" s="19">
        <f t="shared" si="28"/>
        <v>698</v>
      </c>
      <c r="N91" s="15">
        <f t="shared" si="23"/>
        <v>1.402124430955994</v>
      </c>
      <c r="O91" s="22">
        <f t="shared" si="27"/>
        <v>611.3262518968132</v>
      </c>
      <c r="P91" s="15">
        <f t="shared" si="24"/>
        <v>99.2412746585736</v>
      </c>
      <c r="Q91" s="19">
        <f t="shared" si="25"/>
        <v>3</v>
      </c>
      <c r="R91" s="19">
        <f t="shared" si="26"/>
        <v>0</v>
      </c>
    </row>
    <row r="92" spans="1:18" ht="12.75">
      <c r="A92" s="20">
        <v>32660</v>
      </c>
      <c r="B92" s="36">
        <f>SUM(GFSP00:GFSP84!B92)</f>
        <v>0</v>
      </c>
      <c r="C92" s="36">
        <f>SUM(GFSP00:GFSP84!C92)</f>
        <v>4</v>
      </c>
      <c r="D92" s="36">
        <f>SUM(GFSP00:GFSP84!D92)</f>
        <v>0</v>
      </c>
      <c r="E92" s="36">
        <f>SUM(GFSP00:GFSP84!E92)</f>
        <v>0</v>
      </c>
      <c r="F92" s="36">
        <f>SUM(GFSP00:GFSP84!F92)</f>
        <v>0</v>
      </c>
      <c r="G92" s="36">
        <f>SUM(GFSP00:GFSP84!G92)</f>
        <v>1</v>
      </c>
      <c r="H92" s="36">
        <f>SUM(GFSP00:GFSP84!H92)</f>
        <v>0</v>
      </c>
      <c r="I92" s="36">
        <f>SUM(GFSP00:GFSP84!I92)</f>
        <v>0</v>
      </c>
      <c r="J92" s="19">
        <f t="shared" si="21"/>
        <v>4</v>
      </c>
      <c r="K92" s="19">
        <f t="shared" si="22"/>
        <v>1</v>
      </c>
      <c r="L92" s="19">
        <f t="shared" si="28"/>
        <v>614</v>
      </c>
      <c r="M92" s="19">
        <f t="shared" si="28"/>
        <v>699</v>
      </c>
      <c r="N92" s="15">
        <f t="shared" si="23"/>
        <v>2.3368740515933233</v>
      </c>
      <c r="O92" s="22">
        <f t="shared" si="27"/>
        <v>613.6631259484066</v>
      </c>
      <c r="P92" s="15">
        <f t="shared" si="24"/>
        <v>99.6206373292868</v>
      </c>
      <c r="Q92" s="19">
        <f t="shared" si="25"/>
        <v>5</v>
      </c>
      <c r="R92" s="19">
        <f t="shared" si="26"/>
        <v>0</v>
      </c>
    </row>
    <row r="93" spans="1:18" ht="12.75">
      <c r="A93" s="20">
        <v>32661</v>
      </c>
      <c r="B93" s="36">
        <f>SUM(GFSP00:GFSP84!B93)</f>
        <v>0</v>
      </c>
      <c r="C93" s="36">
        <f>SUM(GFSP00:GFSP84!C93)</f>
        <v>1</v>
      </c>
      <c r="D93" s="36">
        <f>SUM(GFSP00:GFSP84!D93)</f>
        <v>0</v>
      </c>
      <c r="E93" s="36">
        <f>SUM(GFSP00:GFSP84!E93)</f>
        <v>0</v>
      </c>
      <c r="F93" s="36">
        <f>SUM(GFSP00:GFSP84!F93)</f>
        <v>0</v>
      </c>
      <c r="G93" s="36">
        <f>SUM(GFSP00:GFSP84!G93)</f>
        <v>0</v>
      </c>
      <c r="H93" s="36">
        <f>SUM(GFSP00:GFSP84!H93)</f>
        <v>0</v>
      </c>
      <c r="I93" s="36">
        <f>SUM(GFSP00:GFSP84!I93)</f>
        <v>0</v>
      </c>
      <c r="J93" s="19">
        <f t="shared" si="21"/>
        <v>1</v>
      </c>
      <c r="K93" s="19">
        <f t="shared" si="22"/>
        <v>0</v>
      </c>
      <c r="L93" s="19">
        <f t="shared" si="28"/>
        <v>615</v>
      </c>
      <c r="M93" s="19">
        <f t="shared" si="28"/>
        <v>699</v>
      </c>
      <c r="N93" s="15">
        <f t="shared" si="23"/>
        <v>0.4673748103186646</v>
      </c>
      <c r="O93" s="22">
        <f t="shared" si="27"/>
        <v>614.1305007587252</v>
      </c>
      <c r="P93" s="15">
        <f t="shared" si="24"/>
        <v>99.69650986342944</v>
      </c>
      <c r="Q93" s="19">
        <f t="shared" si="25"/>
        <v>1</v>
      </c>
      <c r="R93" s="19">
        <f t="shared" si="26"/>
        <v>0</v>
      </c>
    </row>
    <row r="94" spans="1:18" ht="12.75">
      <c r="A94" s="20">
        <v>32662</v>
      </c>
      <c r="B94" s="36">
        <f>SUM(GFSP00:GFSP84!B94)</f>
        <v>0</v>
      </c>
      <c r="C94" s="36">
        <f>SUM(GFSP00:GFSP84!C94)</f>
        <v>2</v>
      </c>
      <c r="D94" s="36">
        <f>SUM(GFSP00:GFSP84!D94)</f>
        <v>0</v>
      </c>
      <c r="E94" s="36">
        <f>SUM(GFSP00:GFSP84!E94)</f>
        <v>1</v>
      </c>
      <c r="F94" s="36">
        <f>SUM(GFSP00:GFSP84!F94)</f>
        <v>1</v>
      </c>
      <c r="G94" s="36">
        <f>SUM(GFSP00:GFSP84!G94)</f>
        <v>3</v>
      </c>
      <c r="H94" s="36">
        <f>SUM(GFSP00:GFSP84!H94)</f>
        <v>1</v>
      </c>
      <c r="I94" s="36">
        <f>SUM(GFSP00:GFSP84!I94)</f>
        <v>0</v>
      </c>
      <c r="J94" s="19">
        <f t="shared" si="21"/>
        <v>1</v>
      </c>
      <c r="K94" s="19">
        <f t="shared" si="22"/>
        <v>3</v>
      </c>
      <c r="L94" s="19">
        <f t="shared" si="28"/>
        <v>616</v>
      </c>
      <c r="M94" s="19">
        <f t="shared" si="28"/>
        <v>702</v>
      </c>
      <c r="N94" s="15">
        <f t="shared" si="23"/>
        <v>1.8694992412746585</v>
      </c>
      <c r="O94" s="22">
        <f t="shared" si="27"/>
        <v>615.9999999999999</v>
      </c>
      <c r="P94" s="15">
        <f t="shared" si="24"/>
        <v>100</v>
      </c>
      <c r="Q94" s="19">
        <f t="shared" si="25"/>
        <v>6</v>
      </c>
      <c r="R94" s="19">
        <f t="shared" si="26"/>
        <v>2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9" ref="B96:K96">SUM(B4:B94)</f>
        <v>152</v>
      </c>
      <c r="C96" s="19">
        <f t="shared" si="29"/>
        <v>476</v>
      </c>
      <c r="D96" s="19">
        <f t="shared" si="29"/>
        <v>6</v>
      </c>
      <c r="E96" s="19">
        <f t="shared" si="29"/>
        <v>6</v>
      </c>
      <c r="F96" s="19">
        <f t="shared" si="29"/>
        <v>130</v>
      </c>
      <c r="G96" s="19">
        <f t="shared" si="29"/>
        <v>588</v>
      </c>
      <c r="H96" s="19">
        <f t="shared" si="29"/>
        <v>7</v>
      </c>
      <c r="I96" s="19">
        <f t="shared" si="29"/>
        <v>9</v>
      </c>
      <c r="J96" s="19">
        <f t="shared" si="29"/>
        <v>616</v>
      </c>
      <c r="K96" s="19">
        <f t="shared" si="29"/>
        <v>702</v>
      </c>
      <c r="L96" s="19"/>
      <c r="M96" s="19"/>
      <c r="N96" s="19">
        <f>SUM(N4:N94)</f>
        <v>615.9999999999999</v>
      </c>
      <c r="O96" s="19"/>
      <c r="P96" s="19"/>
      <c r="Q96" s="19">
        <f>SUM(Q4:Q94)</f>
        <v>1346</v>
      </c>
      <c r="R96" s="19">
        <f>SUM(R4:R94)</f>
        <v>28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4">
      <selection activeCell="AC4" sqref="AC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66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1991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104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94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6"/>
      <c r="C4" s="6"/>
      <c r="D4" s="6"/>
      <c r="E4" s="6"/>
      <c r="F4" s="6"/>
      <c r="G4" s="6"/>
      <c r="H4" s="6"/>
      <c r="I4" s="6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6"/>
      <c r="C5" s="6"/>
      <c r="D5" s="6"/>
      <c r="E5" s="6"/>
      <c r="F5" s="6"/>
      <c r="G5" s="6"/>
      <c r="H5" s="6"/>
      <c r="I5" s="6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5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6"/>
      <c r="C6" s="6"/>
      <c r="D6" s="6"/>
      <c r="E6" s="6"/>
      <c r="F6" s="6"/>
      <c r="G6" s="6"/>
      <c r="H6" s="6"/>
      <c r="I6" s="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99</v>
      </c>
      <c r="W6" s="14"/>
      <c r="X6" s="24" t="s">
        <v>42</v>
      </c>
      <c r="Z6" s="22">
        <f>SUM(N18:N24)</f>
        <v>0.43617021276595747</v>
      </c>
      <c r="AA6" s="15">
        <f t="shared" si="6"/>
        <v>1.0638297872340428</v>
      </c>
      <c r="AB6" s="22">
        <f>SUM(Q18:Q24)+SUM(R18:R24)</f>
        <v>1</v>
      </c>
      <c r="AC6" s="22">
        <f>100*SUM(Q18:Q24)/AB6</f>
        <v>100</v>
      </c>
    </row>
    <row r="7" spans="1:29" ht="15">
      <c r="A7" s="20">
        <v>32575</v>
      </c>
      <c r="B7" s="6"/>
      <c r="C7" s="6"/>
      <c r="D7" s="6"/>
      <c r="E7" s="6"/>
      <c r="F7" s="6"/>
      <c r="G7" s="6"/>
      <c r="H7" s="6"/>
      <c r="I7" s="6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95.1923076923077</v>
      </c>
      <c r="W7" s="14"/>
      <c r="Y7" s="24" t="s">
        <v>44</v>
      </c>
      <c r="Z7" s="22">
        <f>SUM(N25:N31)</f>
        <v>1.3085106382978724</v>
      </c>
      <c r="AA7" s="15">
        <f t="shared" si="6"/>
        <v>3.191489361702128</v>
      </c>
      <c r="AB7" s="22">
        <f>SUM(Q25:Q31)+SUM(R25:R31)</f>
        <v>3</v>
      </c>
      <c r="AC7" s="22">
        <f>100*SUM(Q25:Q31)/AB7</f>
        <v>100</v>
      </c>
    </row>
    <row r="8" spans="1:29" ht="15">
      <c r="A8" s="20">
        <v>32576</v>
      </c>
      <c r="B8" s="6"/>
      <c r="C8" s="6"/>
      <c r="D8" s="6"/>
      <c r="E8" s="6"/>
      <c r="F8" s="6"/>
      <c r="G8" s="6"/>
      <c r="H8" s="6"/>
      <c r="I8" s="6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0.8723404255319149</v>
      </c>
      <c r="AA8" s="15">
        <f t="shared" si="6"/>
        <v>2.1276595744680855</v>
      </c>
      <c r="AB8" s="22">
        <f>SUM(Q32:Q38)+SUM(R32:R38)</f>
        <v>2</v>
      </c>
      <c r="AC8" s="22">
        <f>100*SUM(Q32:Q38)/AB8</f>
        <v>100</v>
      </c>
    </row>
    <row r="9" spans="1:29" ht="15">
      <c r="A9" s="20">
        <v>32577</v>
      </c>
      <c r="B9" s="6"/>
      <c r="C9" s="6"/>
      <c r="D9" s="6"/>
      <c r="E9" s="6"/>
      <c r="F9" s="6"/>
      <c r="G9" s="6"/>
      <c r="H9" s="6"/>
      <c r="I9" s="6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7.414893617021277</v>
      </c>
      <c r="AA9" s="15">
        <f t="shared" si="6"/>
        <v>18.085106382978722</v>
      </c>
      <c r="AB9" s="22">
        <f>SUM(Q39:Q45)+SUM(R39:R45)</f>
        <v>17</v>
      </c>
      <c r="AC9" s="22">
        <f>100*SUM(Q39:Q45)/AB9</f>
        <v>100</v>
      </c>
    </row>
    <row r="10" spans="1:29" ht="15">
      <c r="A10" s="20">
        <v>32578</v>
      </c>
      <c r="B10" s="6"/>
      <c r="C10" s="6"/>
      <c r="D10" s="6"/>
      <c r="E10" s="6"/>
      <c r="F10" s="6"/>
      <c r="G10" s="6"/>
      <c r="H10" s="6"/>
      <c r="I10" s="6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64.28571428571429</v>
      </c>
      <c r="W10" s="14"/>
      <c r="X10" s="25" t="s">
        <v>48</v>
      </c>
      <c r="Z10" s="22">
        <f>SUM(N46:N52)</f>
        <v>6.9787234042553195</v>
      </c>
      <c r="AA10" s="15">
        <f t="shared" si="6"/>
        <v>17.021276595744684</v>
      </c>
      <c r="AB10" s="22">
        <f>SUM(Q46:Q52)+SUM(R46:R52)</f>
        <v>16</v>
      </c>
      <c r="AC10" s="22">
        <f>100*SUM(Q46:Q52)/AB10</f>
        <v>100</v>
      </c>
    </row>
    <row r="11" spans="1:29" ht="15">
      <c r="A11" s="20">
        <v>32579</v>
      </c>
      <c r="B11" s="6"/>
      <c r="C11" s="6"/>
      <c r="D11" s="6"/>
      <c r="E11" s="6"/>
      <c r="F11" s="6"/>
      <c r="G11" s="6"/>
      <c r="H11" s="6"/>
      <c r="I11" s="6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64.91228070175438</v>
      </c>
      <c r="W11" s="14"/>
      <c r="Y11" s="25" t="s">
        <v>49</v>
      </c>
      <c r="Z11" s="22">
        <f>SUM(N53:N59)</f>
        <v>5.23404255319149</v>
      </c>
      <c r="AA11" s="15">
        <f t="shared" si="6"/>
        <v>12.765957446808512</v>
      </c>
      <c r="AB11" s="22">
        <f>SUM(Q53:Q59)+SUM(R53:R59)</f>
        <v>12</v>
      </c>
      <c r="AC11" s="22">
        <f>100*SUM(Q53:Q59)/AB11</f>
        <v>100</v>
      </c>
    </row>
    <row r="12" spans="1:29" ht="15">
      <c r="A12" s="20">
        <v>32580</v>
      </c>
      <c r="B12" s="6"/>
      <c r="C12" s="6"/>
      <c r="D12" s="6"/>
      <c r="E12" s="6"/>
      <c r="F12" s="6"/>
      <c r="G12" s="6"/>
      <c r="H12" s="6"/>
      <c r="I12" s="6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64.64646464646465</v>
      </c>
      <c r="W12" s="14"/>
      <c r="X12" s="25" t="s">
        <v>51</v>
      </c>
      <c r="Z12" s="22">
        <f>SUM(N60:N66)</f>
        <v>12.212765957446809</v>
      </c>
      <c r="AA12" s="15">
        <f t="shared" si="6"/>
        <v>29.78723404255319</v>
      </c>
      <c r="AB12" s="22">
        <f>SUM(Q60:Q66)+SUM(R60:R66)</f>
        <v>28</v>
      </c>
      <c r="AC12" s="22">
        <f>100*SUM(Q60:Q66)/AB12</f>
        <v>100</v>
      </c>
    </row>
    <row r="13" spans="1:29" ht="15">
      <c r="A13" s="20">
        <v>32581</v>
      </c>
      <c r="B13" s="6"/>
      <c r="C13" s="6"/>
      <c r="D13" s="6"/>
      <c r="E13" s="6"/>
      <c r="F13" s="6"/>
      <c r="G13" s="6"/>
      <c r="H13" s="6"/>
      <c r="I13" s="6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3.4893617021276597</v>
      </c>
      <c r="AA13" s="15">
        <f t="shared" si="6"/>
        <v>8.510638297872342</v>
      </c>
      <c r="AB13" s="22">
        <f>SUM(Q67:Q73)+SUM(R67:R73)</f>
        <v>8</v>
      </c>
      <c r="AC13" s="22">
        <f>100*SUM(Q67:Q73)/AB13</f>
        <v>100</v>
      </c>
    </row>
    <row r="14" spans="1:29" ht="15">
      <c r="A14" s="20">
        <v>32582</v>
      </c>
      <c r="B14" s="6"/>
      <c r="C14" s="6"/>
      <c r="D14" s="6"/>
      <c r="E14" s="6"/>
      <c r="F14" s="6"/>
      <c r="G14" s="6"/>
      <c r="H14" s="6"/>
      <c r="I14" s="6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3.4893617021276597</v>
      </c>
      <c r="AA14" s="15">
        <f t="shared" si="6"/>
        <v>8.510638297872342</v>
      </c>
      <c r="AB14" s="22">
        <f>SUM(Q74:Q80)+SUM(R74:R80)</f>
        <v>8</v>
      </c>
      <c r="AC14" s="22">
        <f>100*SUM(Q74:Q80)/AB14</f>
        <v>100</v>
      </c>
    </row>
    <row r="15" spans="1:29" ht="15">
      <c r="A15" s="20">
        <v>32583</v>
      </c>
      <c r="B15" s="6"/>
      <c r="C15" s="6"/>
      <c r="D15" s="6"/>
      <c r="E15" s="6"/>
      <c r="F15" s="6"/>
      <c r="G15" s="6"/>
      <c r="H15" s="6"/>
      <c r="I15" s="6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0.43617021276595747</v>
      </c>
      <c r="AA15" s="15">
        <f t="shared" si="6"/>
        <v>1.0638297872340428</v>
      </c>
      <c r="AB15" s="22">
        <f>SUM(Q81:Q87)+SUM(R81:R87)</f>
        <v>1</v>
      </c>
      <c r="AC15" s="22">
        <f>100*SUM(Q81:Q87)/AB15</f>
        <v>100</v>
      </c>
    </row>
    <row r="16" spans="1:29" ht="15">
      <c r="A16" s="20">
        <v>32584</v>
      </c>
      <c r="B16" s="6"/>
      <c r="C16" s="6"/>
      <c r="D16" s="6"/>
      <c r="E16" s="6"/>
      <c r="F16" s="6"/>
      <c r="G16" s="6"/>
      <c r="H16" s="6"/>
      <c r="I16" s="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-0.8723404255319149</v>
      </c>
      <c r="AA16" s="15">
        <f t="shared" si="6"/>
        <v>-2.1276595744680855</v>
      </c>
      <c r="AB16" s="22">
        <f>SUM(Q88:Q94)+SUM(R88:R94)</f>
        <v>8</v>
      </c>
      <c r="AC16" s="22">
        <f>100*SUM(Q88:Q94)/AB16</f>
        <v>37.5</v>
      </c>
    </row>
    <row r="17" spans="1:29" ht="15">
      <c r="A17" s="20">
        <v>32585</v>
      </c>
      <c r="B17" s="6"/>
      <c r="C17" s="6"/>
      <c r="D17" s="6"/>
      <c r="E17" s="6"/>
      <c r="F17" s="6"/>
      <c r="G17" s="6"/>
      <c r="H17" s="6"/>
      <c r="I17" s="6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41</v>
      </c>
      <c r="AA17" s="19">
        <f>SUM(AA4:AA16)</f>
        <v>100.00000000000003</v>
      </c>
      <c r="AB17" s="19">
        <f>SUM(AB4:AB16)</f>
        <v>104</v>
      </c>
      <c r="AC17" s="22"/>
    </row>
    <row r="18" spans="1:27" ht="15">
      <c r="A18" s="20">
        <v>32586</v>
      </c>
      <c r="B18" s="6"/>
      <c r="C18" s="6"/>
      <c r="D18" s="6"/>
      <c r="E18" s="6"/>
      <c r="F18" s="6"/>
      <c r="G18" s="6"/>
      <c r="H18" s="6"/>
      <c r="I18" s="6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6"/>
      <c r="C19" s="6"/>
      <c r="D19" s="6"/>
      <c r="E19" s="6"/>
      <c r="F19" s="6"/>
      <c r="G19" s="6"/>
      <c r="H19" s="6"/>
      <c r="I19" s="6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6"/>
      <c r="C20" s="6"/>
      <c r="D20" s="6"/>
      <c r="E20" s="6"/>
      <c r="F20" s="6"/>
      <c r="G20" s="6"/>
      <c r="H20" s="6"/>
      <c r="I20" s="6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6"/>
      <c r="C21" s="6"/>
      <c r="D21" s="6"/>
      <c r="E21" s="6"/>
      <c r="F21" s="6"/>
      <c r="G21" s="6"/>
      <c r="H21" s="6"/>
      <c r="I21" s="6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6"/>
      <c r="C22" s="6"/>
      <c r="D22" s="6"/>
      <c r="E22" s="6"/>
      <c r="F22" s="6"/>
      <c r="G22" s="6"/>
      <c r="H22" s="6"/>
      <c r="I22" s="6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6"/>
      <c r="C23" s="6"/>
      <c r="D23" s="6"/>
      <c r="E23" s="6"/>
      <c r="F23" s="6"/>
      <c r="G23" s="6"/>
      <c r="H23" s="6"/>
      <c r="I23" s="6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6"/>
      <c r="C24" s="7">
        <v>1</v>
      </c>
      <c r="D24" s="6"/>
      <c r="E24" s="6"/>
      <c r="F24" s="6"/>
      <c r="G24" s="6"/>
      <c r="H24" s="6"/>
      <c r="I24" s="6"/>
      <c r="J24" s="19">
        <f t="shared" si="0"/>
        <v>1</v>
      </c>
      <c r="K24" s="19">
        <f t="shared" si="1"/>
        <v>0</v>
      </c>
      <c r="L24" s="19">
        <f t="shared" si="7"/>
        <v>1</v>
      </c>
      <c r="M24" s="19">
        <f t="shared" si="7"/>
        <v>0</v>
      </c>
      <c r="N24" s="15">
        <f t="shared" si="2"/>
        <v>0.43617021276595747</v>
      </c>
      <c r="O24" s="22">
        <f t="shared" si="8"/>
        <v>0.43617021276595747</v>
      </c>
      <c r="P24" s="15">
        <f t="shared" si="3"/>
        <v>1.0638297872340428</v>
      </c>
      <c r="Q24" s="19">
        <f t="shared" si="4"/>
        <v>1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6"/>
      <c r="C25" s="7">
        <v>1</v>
      </c>
      <c r="D25" s="6"/>
      <c r="E25" s="6"/>
      <c r="F25" s="6"/>
      <c r="G25" s="6"/>
      <c r="H25" s="6"/>
      <c r="I25" s="6"/>
      <c r="J25" s="19">
        <f t="shared" si="0"/>
        <v>1</v>
      </c>
      <c r="K25" s="19">
        <f t="shared" si="1"/>
        <v>0</v>
      </c>
      <c r="L25" s="19">
        <f aca="true" t="shared" si="9" ref="L25:M44">L24+J25</f>
        <v>2</v>
      </c>
      <c r="M25" s="19">
        <f t="shared" si="9"/>
        <v>0</v>
      </c>
      <c r="N25" s="15">
        <f t="shared" si="2"/>
        <v>0.43617021276595747</v>
      </c>
      <c r="O25" s="22">
        <f t="shared" si="8"/>
        <v>0.8723404255319149</v>
      </c>
      <c r="P25" s="15">
        <f t="shared" si="3"/>
        <v>2.1276595744680855</v>
      </c>
      <c r="Q25" s="19">
        <f t="shared" si="4"/>
        <v>1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6"/>
      <c r="C26" s="6"/>
      <c r="D26" s="6"/>
      <c r="E26" s="6"/>
      <c r="F26" s="6"/>
      <c r="G26" s="6"/>
      <c r="H26" s="6"/>
      <c r="I26" s="6"/>
      <c r="J26" s="19">
        <f t="shared" si="0"/>
        <v>0</v>
      </c>
      <c r="K26" s="19">
        <f t="shared" si="1"/>
        <v>0</v>
      </c>
      <c r="L26" s="19">
        <f t="shared" si="9"/>
        <v>2</v>
      </c>
      <c r="M26" s="19">
        <f t="shared" si="9"/>
        <v>0</v>
      </c>
      <c r="N26" s="15">
        <f t="shared" si="2"/>
        <v>0</v>
      </c>
      <c r="O26" s="22">
        <f t="shared" si="8"/>
        <v>0.8723404255319149</v>
      </c>
      <c r="P26" s="15">
        <f t="shared" si="3"/>
        <v>2.1276595744680855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6"/>
      <c r="C27" s="6"/>
      <c r="D27" s="6"/>
      <c r="E27" s="6"/>
      <c r="F27" s="6"/>
      <c r="G27" s="6"/>
      <c r="H27" s="6"/>
      <c r="I27" s="6"/>
      <c r="J27" s="19">
        <f t="shared" si="0"/>
        <v>0</v>
      </c>
      <c r="K27" s="19">
        <f t="shared" si="1"/>
        <v>0</v>
      </c>
      <c r="L27" s="19">
        <f t="shared" si="9"/>
        <v>2</v>
      </c>
      <c r="M27" s="19">
        <f t="shared" si="9"/>
        <v>0</v>
      </c>
      <c r="N27" s="15">
        <f t="shared" si="2"/>
        <v>0</v>
      </c>
      <c r="O27" s="22">
        <f t="shared" si="8"/>
        <v>0.8723404255319149</v>
      </c>
      <c r="P27" s="15">
        <f t="shared" si="3"/>
        <v>2.1276595744680855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6"/>
      <c r="C28" s="7">
        <v>1</v>
      </c>
      <c r="D28" s="6"/>
      <c r="E28" s="6"/>
      <c r="F28" s="6"/>
      <c r="G28" s="6"/>
      <c r="H28" s="6"/>
      <c r="I28" s="6"/>
      <c r="J28" s="19">
        <f t="shared" si="0"/>
        <v>1</v>
      </c>
      <c r="K28" s="19">
        <f t="shared" si="1"/>
        <v>0</v>
      </c>
      <c r="L28" s="19">
        <f t="shared" si="9"/>
        <v>3</v>
      </c>
      <c r="M28" s="19">
        <f t="shared" si="9"/>
        <v>0</v>
      </c>
      <c r="N28" s="15">
        <f t="shared" si="2"/>
        <v>0.43617021276595747</v>
      </c>
      <c r="O28" s="22">
        <f t="shared" si="8"/>
        <v>1.3085106382978724</v>
      </c>
      <c r="P28" s="15">
        <f t="shared" si="3"/>
        <v>3.191489361702128</v>
      </c>
      <c r="Q28" s="19">
        <f t="shared" si="4"/>
        <v>1</v>
      </c>
      <c r="R28" s="19">
        <f t="shared" si="5"/>
        <v>0</v>
      </c>
      <c r="T28" s="18"/>
    </row>
    <row r="29" spans="1:18" ht="15">
      <c r="A29" s="20">
        <v>32597</v>
      </c>
      <c r="B29" s="6"/>
      <c r="C29" s="6"/>
      <c r="D29" s="6"/>
      <c r="E29" s="6"/>
      <c r="F29" s="6"/>
      <c r="G29" s="6"/>
      <c r="H29" s="6"/>
      <c r="I29" s="6"/>
      <c r="J29" s="19">
        <f t="shared" si="0"/>
        <v>0</v>
      </c>
      <c r="K29" s="19">
        <f t="shared" si="1"/>
        <v>0</v>
      </c>
      <c r="L29" s="19">
        <f t="shared" si="9"/>
        <v>3</v>
      </c>
      <c r="M29" s="19">
        <f t="shared" si="9"/>
        <v>0</v>
      </c>
      <c r="N29" s="15">
        <f t="shared" si="2"/>
        <v>0</v>
      </c>
      <c r="O29" s="22">
        <f t="shared" si="8"/>
        <v>1.3085106382978724</v>
      </c>
      <c r="P29" s="15">
        <f t="shared" si="3"/>
        <v>3.191489361702128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6"/>
      <c r="C30" s="6"/>
      <c r="D30" s="6"/>
      <c r="E30" s="6"/>
      <c r="F30" s="6"/>
      <c r="G30" s="6"/>
      <c r="H30" s="6"/>
      <c r="I30" s="6"/>
      <c r="J30" s="19">
        <f t="shared" si="0"/>
        <v>0</v>
      </c>
      <c r="K30" s="19">
        <f t="shared" si="1"/>
        <v>0</v>
      </c>
      <c r="L30" s="19">
        <f t="shared" si="9"/>
        <v>3</v>
      </c>
      <c r="M30" s="19">
        <f t="shared" si="9"/>
        <v>0</v>
      </c>
      <c r="N30" s="15">
        <f t="shared" si="2"/>
        <v>0</v>
      </c>
      <c r="O30" s="22">
        <f t="shared" si="8"/>
        <v>1.3085106382978724</v>
      </c>
      <c r="P30" s="15">
        <f t="shared" si="3"/>
        <v>3.191489361702128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6"/>
      <c r="C31" s="6"/>
      <c r="D31" s="6"/>
      <c r="E31" s="6"/>
      <c r="F31" s="7">
        <v>1</v>
      </c>
      <c r="G31" s="6"/>
      <c r="H31" s="6"/>
      <c r="I31" s="6"/>
      <c r="J31" s="19">
        <f t="shared" si="0"/>
        <v>0</v>
      </c>
      <c r="K31" s="19">
        <f t="shared" si="1"/>
        <v>1</v>
      </c>
      <c r="L31" s="19">
        <f t="shared" si="9"/>
        <v>3</v>
      </c>
      <c r="M31" s="19">
        <f t="shared" si="9"/>
        <v>1</v>
      </c>
      <c r="N31" s="15">
        <f t="shared" si="2"/>
        <v>0.43617021276595747</v>
      </c>
      <c r="O31" s="22">
        <f t="shared" si="8"/>
        <v>1.7446808510638299</v>
      </c>
      <c r="P31" s="15">
        <f t="shared" si="3"/>
        <v>4.255319148936171</v>
      </c>
      <c r="Q31" s="19">
        <f t="shared" si="4"/>
        <v>1</v>
      </c>
      <c r="R31" s="19">
        <f t="shared" si="5"/>
        <v>0</v>
      </c>
      <c r="T31" s="18"/>
    </row>
    <row r="32" spans="1:18" ht="15">
      <c r="A32" s="20">
        <v>32600</v>
      </c>
      <c r="B32" s="6"/>
      <c r="C32" s="6"/>
      <c r="D32" s="6"/>
      <c r="E32" s="6"/>
      <c r="F32" s="6"/>
      <c r="G32" s="6"/>
      <c r="H32" s="6"/>
      <c r="I32" s="6"/>
      <c r="J32" s="19">
        <f t="shared" si="0"/>
        <v>0</v>
      </c>
      <c r="K32" s="19">
        <f t="shared" si="1"/>
        <v>0</v>
      </c>
      <c r="L32" s="19">
        <f t="shared" si="9"/>
        <v>3</v>
      </c>
      <c r="M32" s="19">
        <f t="shared" si="9"/>
        <v>1</v>
      </c>
      <c r="N32" s="15">
        <f t="shared" si="2"/>
        <v>0</v>
      </c>
      <c r="O32" s="22">
        <f t="shared" si="8"/>
        <v>1.7446808510638299</v>
      </c>
      <c r="P32" s="15">
        <f t="shared" si="3"/>
        <v>4.255319148936171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6"/>
      <c r="C33" s="6"/>
      <c r="D33" s="6"/>
      <c r="E33" s="6"/>
      <c r="F33" s="6"/>
      <c r="G33" s="6"/>
      <c r="H33" s="6"/>
      <c r="I33" s="6"/>
      <c r="J33" s="19">
        <f t="shared" si="0"/>
        <v>0</v>
      </c>
      <c r="K33" s="19">
        <f t="shared" si="1"/>
        <v>0</v>
      </c>
      <c r="L33" s="19">
        <f t="shared" si="9"/>
        <v>3</v>
      </c>
      <c r="M33" s="19">
        <f t="shared" si="9"/>
        <v>1</v>
      </c>
      <c r="N33" s="15">
        <f t="shared" si="2"/>
        <v>0</v>
      </c>
      <c r="O33" s="22">
        <f t="shared" si="8"/>
        <v>1.7446808510638299</v>
      </c>
      <c r="P33" s="15">
        <f t="shared" si="3"/>
        <v>4.255319148936171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6"/>
      <c r="C34" s="6"/>
      <c r="D34" s="6"/>
      <c r="E34" s="6"/>
      <c r="F34" s="6"/>
      <c r="G34" s="6"/>
      <c r="H34" s="6"/>
      <c r="I34" s="6"/>
      <c r="J34" s="19">
        <f t="shared" si="0"/>
        <v>0</v>
      </c>
      <c r="K34" s="19">
        <f t="shared" si="1"/>
        <v>0</v>
      </c>
      <c r="L34" s="19">
        <f t="shared" si="9"/>
        <v>3</v>
      </c>
      <c r="M34" s="19">
        <f t="shared" si="9"/>
        <v>1</v>
      </c>
      <c r="N34" s="15">
        <f t="shared" si="2"/>
        <v>0</v>
      </c>
      <c r="O34" s="22">
        <f t="shared" si="8"/>
        <v>1.7446808510638299</v>
      </c>
      <c r="P34" s="15">
        <f t="shared" si="3"/>
        <v>4.255319148936171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6"/>
      <c r="C35" s="6"/>
      <c r="D35" s="6"/>
      <c r="E35" s="6"/>
      <c r="F35" s="6"/>
      <c r="G35" s="6"/>
      <c r="H35" s="6"/>
      <c r="I35" s="6"/>
      <c r="J35" s="19">
        <f t="shared" si="0"/>
        <v>0</v>
      </c>
      <c r="K35" s="19">
        <f t="shared" si="1"/>
        <v>0</v>
      </c>
      <c r="L35" s="19">
        <f t="shared" si="9"/>
        <v>3</v>
      </c>
      <c r="M35" s="19">
        <f t="shared" si="9"/>
        <v>1</v>
      </c>
      <c r="N35" s="15">
        <f t="shared" si="2"/>
        <v>0</v>
      </c>
      <c r="O35" s="22">
        <f t="shared" si="8"/>
        <v>1.7446808510638299</v>
      </c>
      <c r="P35" s="15">
        <f t="shared" si="3"/>
        <v>4.255319148936171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6"/>
      <c r="C36" s="6"/>
      <c r="D36" s="6"/>
      <c r="E36" s="6"/>
      <c r="F36" s="6"/>
      <c r="G36" s="6"/>
      <c r="H36" s="6"/>
      <c r="I36" s="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3</v>
      </c>
      <c r="M36" s="19">
        <f t="shared" si="9"/>
        <v>1</v>
      </c>
      <c r="N36" s="15">
        <f aca="true" t="shared" si="12" ref="N36:N67">(+J36+K36)*($J$96/($J$96+$K$96))</f>
        <v>0</v>
      </c>
      <c r="O36" s="22">
        <f t="shared" si="8"/>
        <v>1.7446808510638299</v>
      </c>
      <c r="P36" s="15">
        <f aca="true" t="shared" si="13" ref="P36:P67">O36*100/$N$96</f>
        <v>4.255319148936171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6"/>
      <c r="C37" s="6"/>
      <c r="D37" s="6"/>
      <c r="E37" s="6"/>
      <c r="F37" s="6"/>
      <c r="G37" s="6"/>
      <c r="H37" s="6"/>
      <c r="I37" s="6"/>
      <c r="J37" s="19">
        <f t="shared" si="10"/>
        <v>0</v>
      </c>
      <c r="K37" s="19">
        <f t="shared" si="11"/>
        <v>0</v>
      </c>
      <c r="L37" s="19">
        <f t="shared" si="9"/>
        <v>3</v>
      </c>
      <c r="M37" s="19">
        <f t="shared" si="9"/>
        <v>1</v>
      </c>
      <c r="N37" s="15">
        <f t="shared" si="12"/>
        <v>0</v>
      </c>
      <c r="O37" s="22">
        <f aca="true" t="shared" si="16" ref="O37:O68">O36+N37</f>
        <v>1.7446808510638299</v>
      </c>
      <c r="P37" s="15">
        <f t="shared" si="13"/>
        <v>4.255319148936171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7">
        <v>1</v>
      </c>
      <c r="C38" s="6"/>
      <c r="D38" s="6"/>
      <c r="E38" s="6"/>
      <c r="F38" s="6"/>
      <c r="G38" s="7">
        <v>1</v>
      </c>
      <c r="H38" s="6"/>
      <c r="I38" s="6"/>
      <c r="J38" s="19">
        <f t="shared" si="10"/>
        <v>1</v>
      </c>
      <c r="K38" s="19">
        <f t="shared" si="11"/>
        <v>1</v>
      </c>
      <c r="L38" s="19">
        <f t="shared" si="9"/>
        <v>4</v>
      </c>
      <c r="M38" s="19">
        <f t="shared" si="9"/>
        <v>2</v>
      </c>
      <c r="N38" s="15">
        <f t="shared" si="12"/>
        <v>0.8723404255319149</v>
      </c>
      <c r="O38" s="22">
        <f t="shared" si="16"/>
        <v>2.617021276595745</v>
      </c>
      <c r="P38" s="15">
        <f t="shared" si="13"/>
        <v>6.382978723404256</v>
      </c>
      <c r="Q38" s="19">
        <f t="shared" si="14"/>
        <v>2</v>
      </c>
      <c r="R38" s="19">
        <f t="shared" si="15"/>
        <v>0</v>
      </c>
    </row>
    <row r="39" spans="1:19" ht="15">
      <c r="A39" s="20">
        <v>32607</v>
      </c>
      <c r="B39" s="6"/>
      <c r="C39" s="6"/>
      <c r="D39" s="6"/>
      <c r="E39" s="6"/>
      <c r="F39" s="6"/>
      <c r="G39" s="6"/>
      <c r="H39" s="6"/>
      <c r="I39" s="6"/>
      <c r="J39" s="19">
        <f t="shared" si="10"/>
        <v>0</v>
      </c>
      <c r="K39" s="19">
        <f t="shared" si="11"/>
        <v>0</v>
      </c>
      <c r="L39" s="19">
        <f t="shared" si="9"/>
        <v>4</v>
      </c>
      <c r="M39" s="19">
        <f t="shared" si="9"/>
        <v>2</v>
      </c>
      <c r="N39" s="15">
        <f t="shared" si="12"/>
        <v>0</v>
      </c>
      <c r="O39" s="22">
        <f t="shared" si="16"/>
        <v>2.617021276595745</v>
      </c>
      <c r="P39" s="15">
        <f t="shared" si="13"/>
        <v>6.382978723404256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6"/>
      <c r="C40" s="7">
        <v>1</v>
      </c>
      <c r="D40" s="6"/>
      <c r="E40" s="6"/>
      <c r="F40" s="6"/>
      <c r="G40" s="7">
        <v>2</v>
      </c>
      <c r="H40" s="6"/>
      <c r="I40" s="6"/>
      <c r="J40" s="19">
        <f t="shared" si="10"/>
        <v>1</v>
      </c>
      <c r="K40" s="19">
        <f t="shared" si="11"/>
        <v>2</v>
      </c>
      <c r="L40" s="19">
        <f t="shared" si="9"/>
        <v>5</v>
      </c>
      <c r="M40" s="19">
        <f t="shared" si="9"/>
        <v>4</v>
      </c>
      <c r="N40" s="15">
        <f t="shared" si="12"/>
        <v>1.3085106382978724</v>
      </c>
      <c r="O40" s="22">
        <f t="shared" si="16"/>
        <v>3.925531914893617</v>
      </c>
      <c r="P40" s="15">
        <f t="shared" si="13"/>
        <v>9.574468085106384</v>
      </c>
      <c r="Q40" s="19">
        <f t="shared" si="14"/>
        <v>3</v>
      </c>
      <c r="R40" s="19">
        <f t="shared" si="15"/>
        <v>0</v>
      </c>
    </row>
    <row r="41" spans="1:18" ht="15">
      <c r="A41" s="20">
        <v>32609</v>
      </c>
      <c r="B41" s="6"/>
      <c r="C41" s="6"/>
      <c r="D41" s="6"/>
      <c r="E41" s="6"/>
      <c r="F41" s="6"/>
      <c r="G41" s="6"/>
      <c r="H41" s="6"/>
      <c r="I41" s="6"/>
      <c r="J41" s="19">
        <f t="shared" si="10"/>
        <v>0</v>
      </c>
      <c r="K41" s="19">
        <f t="shared" si="11"/>
        <v>0</v>
      </c>
      <c r="L41" s="19">
        <f t="shared" si="9"/>
        <v>5</v>
      </c>
      <c r="M41" s="19">
        <f t="shared" si="9"/>
        <v>4</v>
      </c>
      <c r="N41" s="15">
        <f t="shared" si="12"/>
        <v>0</v>
      </c>
      <c r="O41" s="22">
        <f t="shared" si="16"/>
        <v>3.925531914893617</v>
      </c>
      <c r="P41" s="15">
        <f t="shared" si="13"/>
        <v>9.574468085106384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6"/>
      <c r="C42" s="6"/>
      <c r="D42" s="6"/>
      <c r="E42" s="6"/>
      <c r="F42" s="6"/>
      <c r="G42" s="6"/>
      <c r="H42" s="6"/>
      <c r="I42" s="6"/>
      <c r="J42" s="19">
        <f t="shared" si="10"/>
        <v>0</v>
      </c>
      <c r="K42" s="19">
        <f t="shared" si="11"/>
        <v>0</v>
      </c>
      <c r="L42" s="19">
        <f t="shared" si="9"/>
        <v>5</v>
      </c>
      <c r="M42" s="19">
        <f t="shared" si="9"/>
        <v>4</v>
      </c>
      <c r="N42" s="15">
        <f t="shared" si="12"/>
        <v>0</v>
      </c>
      <c r="O42" s="22">
        <f t="shared" si="16"/>
        <v>3.925531914893617</v>
      </c>
      <c r="P42" s="15">
        <f t="shared" si="13"/>
        <v>9.574468085106384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6"/>
      <c r="C43" s="6"/>
      <c r="D43" s="6"/>
      <c r="E43" s="6"/>
      <c r="F43" s="6"/>
      <c r="G43" s="6"/>
      <c r="H43" s="6"/>
      <c r="I43" s="6"/>
      <c r="J43" s="19">
        <f t="shared" si="10"/>
        <v>0</v>
      </c>
      <c r="K43" s="19">
        <f t="shared" si="11"/>
        <v>0</v>
      </c>
      <c r="L43" s="19">
        <f t="shared" si="9"/>
        <v>5</v>
      </c>
      <c r="M43" s="19">
        <f t="shared" si="9"/>
        <v>4</v>
      </c>
      <c r="N43" s="15">
        <f t="shared" si="12"/>
        <v>0</v>
      </c>
      <c r="O43" s="22">
        <f t="shared" si="16"/>
        <v>3.925531914893617</v>
      </c>
      <c r="P43" s="15">
        <f t="shared" si="13"/>
        <v>9.574468085106384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6"/>
      <c r="C44" s="6"/>
      <c r="D44" s="6"/>
      <c r="E44" s="6"/>
      <c r="F44" s="6"/>
      <c r="G44" s="6"/>
      <c r="H44" s="6"/>
      <c r="I44" s="6"/>
      <c r="J44" s="19">
        <f t="shared" si="10"/>
        <v>0</v>
      </c>
      <c r="K44" s="19">
        <f t="shared" si="11"/>
        <v>0</v>
      </c>
      <c r="L44" s="19">
        <f t="shared" si="9"/>
        <v>5</v>
      </c>
      <c r="M44" s="19">
        <f t="shared" si="9"/>
        <v>4</v>
      </c>
      <c r="N44" s="15">
        <f t="shared" si="12"/>
        <v>0</v>
      </c>
      <c r="O44" s="22">
        <f t="shared" si="16"/>
        <v>3.925531914893617</v>
      </c>
      <c r="P44" s="15">
        <f t="shared" si="13"/>
        <v>9.574468085106384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6"/>
      <c r="C45" s="7">
        <v>7</v>
      </c>
      <c r="D45" s="6"/>
      <c r="E45" s="6"/>
      <c r="F45" s="7">
        <v>1</v>
      </c>
      <c r="G45" s="7">
        <v>6</v>
      </c>
      <c r="H45" s="6"/>
      <c r="I45" s="6"/>
      <c r="J45" s="19">
        <f t="shared" si="10"/>
        <v>7</v>
      </c>
      <c r="K45" s="19">
        <f t="shared" si="11"/>
        <v>7</v>
      </c>
      <c r="L45" s="19">
        <f aca="true" t="shared" si="17" ref="L45:M64">L44+J45</f>
        <v>12</v>
      </c>
      <c r="M45" s="19">
        <f t="shared" si="17"/>
        <v>11</v>
      </c>
      <c r="N45" s="15">
        <f t="shared" si="12"/>
        <v>6.1063829787234045</v>
      </c>
      <c r="O45" s="22">
        <f t="shared" si="16"/>
        <v>10.03191489361702</v>
      </c>
      <c r="P45" s="15">
        <f t="shared" si="13"/>
        <v>24.46808510638298</v>
      </c>
      <c r="Q45" s="19">
        <f t="shared" si="14"/>
        <v>14</v>
      </c>
      <c r="R45" s="19">
        <f t="shared" si="15"/>
        <v>0</v>
      </c>
    </row>
    <row r="46" spans="1:18" ht="15">
      <c r="A46" s="20">
        <v>32614</v>
      </c>
      <c r="B46" s="6"/>
      <c r="C46" s="6"/>
      <c r="D46" s="6"/>
      <c r="E46" s="6"/>
      <c r="F46" s="6"/>
      <c r="G46" s="6"/>
      <c r="H46" s="6"/>
      <c r="I46" s="6"/>
      <c r="J46" s="19">
        <f t="shared" si="10"/>
        <v>0</v>
      </c>
      <c r="K46" s="19">
        <f t="shared" si="11"/>
        <v>0</v>
      </c>
      <c r="L46" s="19">
        <f t="shared" si="17"/>
        <v>12</v>
      </c>
      <c r="M46" s="19">
        <f t="shared" si="17"/>
        <v>11</v>
      </c>
      <c r="N46" s="15">
        <f t="shared" si="12"/>
        <v>0</v>
      </c>
      <c r="O46" s="22">
        <f t="shared" si="16"/>
        <v>10.03191489361702</v>
      </c>
      <c r="P46" s="15">
        <f t="shared" si="13"/>
        <v>24.46808510638298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6"/>
      <c r="C47" s="6"/>
      <c r="D47" s="6"/>
      <c r="E47" s="6"/>
      <c r="F47" s="6"/>
      <c r="G47" s="6"/>
      <c r="H47" s="6"/>
      <c r="I47" s="6"/>
      <c r="J47" s="19">
        <f t="shared" si="10"/>
        <v>0</v>
      </c>
      <c r="K47" s="19">
        <f t="shared" si="11"/>
        <v>0</v>
      </c>
      <c r="L47" s="19">
        <f t="shared" si="17"/>
        <v>12</v>
      </c>
      <c r="M47" s="19">
        <f t="shared" si="17"/>
        <v>11</v>
      </c>
      <c r="N47" s="15">
        <f t="shared" si="12"/>
        <v>0</v>
      </c>
      <c r="O47" s="22">
        <f t="shared" si="16"/>
        <v>10.03191489361702</v>
      </c>
      <c r="P47" s="15">
        <f t="shared" si="13"/>
        <v>24.46808510638298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6"/>
      <c r="C48" s="6"/>
      <c r="D48" s="6"/>
      <c r="E48" s="6"/>
      <c r="F48" s="6"/>
      <c r="G48" s="6"/>
      <c r="H48" s="6"/>
      <c r="I48" s="6"/>
      <c r="J48" s="19">
        <f t="shared" si="10"/>
        <v>0</v>
      </c>
      <c r="K48" s="19">
        <f t="shared" si="11"/>
        <v>0</v>
      </c>
      <c r="L48" s="19">
        <f t="shared" si="17"/>
        <v>12</v>
      </c>
      <c r="M48" s="19">
        <f t="shared" si="17"/>
        <v>11</v>
      </c>
      <c r="N48" s="15">
        <f t="shared" si="12"/>
        <v>0</v>
      </c>
      <c r="O48" s="22">
        <f t="shared" si="16"/>
        <v>10.03191489361702</v>
      </c>
      <c r="P48" s="15">
        <f t="shared" si="13"/>
        <v>24.46808510638298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7">
        <v>1</v>
      </c>
      <c r="C49" s="7">
        <v>5</v>
      </c>
      <c r="D49" s="6"/>
      <c r="E49" s="6"/>
      <c r="F49" s="7">
        <v>2</v>
      </c>
      <c r="G49" s="7">
        <v>6</v>
      </c>
      <c r="H49" s="6"/>
      <c r="I49" s="6"/>
      <c r="J49" s="19">
        <f t="shared" si="10"/>
        <v>6</v>
      </c>
      <c r="K49" s="19">
        <f t="shared" si="11"/>
        <v>8</v>
      </c>
      <c r="L49" s="19">
        <f t="shared" si="17"/>
        <v>18</v>
      </c>
      <c r="M49" s="19">
        <f t="shared" si="17"/>
        <v>19</v>
      </c>
      <c r="N49" s="15">
        <f t="shared" si="12"/>
        <v>6.1063829787234045</v>
      </c>
      <c r="O49" s="22">
        <f t="shared" si="16"/>
        <v>16.138297872340424</v>
      </c>
      <c r="P49" s="15">
        <f t="shared" si="13"/>
        <v>39.36170212765957</v>
      </c>
      <c r="Q49" s="19">
        <f t="shared" si="14"/>
        <v>14</v>
      </c>
      <c r="R49" s="19">
        <f t="shared" si="15"/>
        <v>0</v>
      </c>
    </row>
    <row r="50" spans="1:18" ht="15">
      <c r="A50" s="20">
        <v>32618</v>
      </c>
      <c r="B50" s="6"/>
      <c r="C50" s="6"/>
      <c r="D50" s="6"/>
      <c r="E50" s="6"/>
      <c r="F50" s="6"/>
      <c r="G50" s="6"/>
      <c r="H50" s="6"/>
      <c r="I50" s="6"/>
      <c r="J50" s="19">
        <f t="shared" si="10"/>
        <v>0</v>
      </c>
      <c r="K50" s="19">
        <f t="shared" si="11"/>
        <v>0</v>
      </c>
      <c r="L50" s="19">
        <f t="shared" si="17"/>
        <v>18</v>
      </c>
      <c r="M50" s="19">
        <f t="shared" si="17"/>
        <v>19</v>
      </c>
      <c r="N50" s="15">
        <f t="shared" si="12"/>
        <v>0</v>
      </c>
      <c r="O50" s="22">
        <f t="shared" si="16"/>
        <v>16.138297872340424</v>
      </c>
      <c r="P50" s="15">
        <f t="shared" si="13"/>
        <v>39.36170212765957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6"/>
      <c r="C51" s="6"/>
      <c r="D51" s="6"/>
      <c r="E51" s="6"/>
      <c r="F51" s="6"/>
      <c r="G51" s="6"/>
      <c r="H51" s="6"/>
      <c r="I51" s="6"/>
      <c r="J51" s="19">
        <f t="shared" si="10"/>
        <v>0</v>
      </c>
      <c r="K51" s="19">
        <f t="shared" si="11"/>
        <v>0</v>
      </c>
      <c r="L51" s="19">
        <f t="shared" si="17"/>
        <v>18</v>
      </c>
      <c r="M51" s="19">
        <f t="shared" si="17"/>
        <v>19</v>
      </c>
      <c r="N51" s="15">
        <f t="shared" si="12"/>
        <v>0</v>
      </c>
      <c r="O51" s="22">
        <f t="shared" si="16"/>
        <v>16.138297872340424</v>
      </c>
      <c r="P51" s="15">
        <f t="shared" si="13"/>
        <v>39.36170212765957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6"/>
      <c r="C52" s="6"/>
      <c r="D52" s="6"/>
      <c r="E52" s="6"/>
      <c r="F52" s="6"/>
      <c r="G52" s="7">
        <v>2</v>
      </c>
      <c r="H52" s="6"/>
      <c r="I52" s="6"/>
      <c r="J52" s="19">
        <f t="shared" si="10"/>
        <v>0</v>
      </c>
      <c r="K52" s="19">
        <f t="shared" si="11"/>
        <v>2</v>
      </c>
      <c r="L52" s="19">
        <f t="shared" si="17"/>
        <v>18</v>
      </c>
      <c r="M52" s="19">
        <f t="shared" si="17"/>
        <v>21</v>
      </c>
      <c r="N52" s="15">
        <f t="shared" si="12"/>
        <v>0.8723404255319149</v>
      </c>
      <c r="O52" s="22">
        <f t="shared" si="16"/>
        <v>17.01063829787234</v>
      </c>
      <c r="P52" s="15">
        <f t="shared" si="13"/>
        <v>41.48936170212766</v>
      </c>
      <c r="Q52" s="19">
        <f t="shared" si="14"/>
        <v>2</v>
      </c>
      <c r="R52" s="19">
        <f t="shared" si="15"/>
        <v>0</v>
      </c>
    </row>
    <row r="53" spans="1:19" ht="15">
      <c r="A53" s="20">
        <v>32621</v>
      </c>
      <c r="B53" s="6"/>
      <c r="C53" s="6"/>
      <c r="D53" s="6"/>
      <c r="E53" s="6"/>
      <c r="F53" s="6"/>
      <c r="G53" s="6"/>
      <c r="H53" s="6"/>
      <c r="I53" s="6"/>
      <c r="J53" s="19">
        <f t="shared" si="10"/>
        <v>0</v>
      </c>
      <c r="K53" s="19">
        <f t="shared" si="11"/>
        <v>0</v>
      </c>
      <c r="L53" s="19">
        <f t="shared" si="17"/>
        <v>18</v>
      </c>
      <c r="M53" s="19">
        <f t="shared" si="17"/>
        <v>21</v>
      </c>
      <c r="N53" s="15">
        <f t="shared" si="12"/>
        <v>0</v>
      </c>
      <c r="O53" s="22">
        <f t="shared" si="16"/>
        <v>17.01063829787234</v>
      </c>
      <c r="P53" s="15">
        <f t="shared" si="13"/>
        <v>41.48936170212766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6"/>
      <c r="C54" s="6"/>
      <c r="D54" s="6"/>
      <c r="E54" s="6"/>
      <c r="F54" s="6"/>
      <c r="G54" s="6"/>
      <c r="H54" s="6"/>
      <c r="I54" s="6"/>
      <c r="J54" s="19">
        <f t="shared" si="10"/>
        <v>0</v>
      </c>
      <c r="K54" s="19">
        <f t="shared" si="11"/>
        <v>0</v>
      </c>
      <c r="L54" s="19">
        <f t="shared" si="17"/>
        <v>18</v>
      </c>
      <c r="M54" s="19">
        <f t="shared" si="17"/>
        <v>21</v>
      </c>
      <c r="N54" s="15">
        <f t="shared" si="12"/>
        <v>0</v>
      </c>
      <c r="O54" s="22">
        <f t="shared" si="16"/>
        <v>17.01063829787234</v>
      </c>
      <c r="P54" s="15">
        <f t="shared" si="13"/>
        <v>41.48936170212766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6"/>
      <c r="C55" s="6"/>
      <c r="D55" s="6"/>
      <c r="E55" s="6"/>
      <c r="F55" s="6"/>
      <c r="G55" s="6"/>
      <c r="H55" s="6"/>
      <c r="I55" s="6"/>
      <c r="J55" s="19">
        <f t="shared" si="10"/>
        <v>0</v>
      </c>
      <c r="K55" s="19">
        <f t="shared" si="11"/>
        <v>0</v>
      </c>
      <c r="L55" s="19">
        <f t="shared" si="17"/>
        <v>18</v>
      </c>
      <c r="M55" s="19">
        <f t="shared" si="17"/>
        <v>21</v>
      </c>
      <c r="N55" s="15">
        <f t="shared" si="12"/>
        <v>0</v>
      </c>
      <c r="O55" s="22">
        <f t="shared" si="16"/>
        <v>17.01063829787234</v>
      </c>
      <c r="P55" s="15">
        <f t="shared" si="13"/>
        <v>41.48936170212766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6"/>
      <c r="C56" s="7">
        <v>1</v>
      </c>
      <c r="D56" s="6"/>
      <c r="E56" s="6"/>
      <c r="F56" s="7">
        <v>1</v>
      </c>
      <c r="G56" s="7">
        <v>4</v>
      </c>
      <c r="H56" s="6"/>
      <c r="I56" s="6"/>
      <c r="J56" s="19">
        <f t="shared" si="10"/>
        <v>1</v>
      </c>
      <c r="K56" s="19">
        <f t="shared" si="11"/>
        <v>5</v>
      </c>
      <c r="L56" s="19">
        <f t="shared" si="17"/>
        <v>19</v>
      </c>
      <c r="M56" s="19">
        <f t="shared" si="17"/>
        <v>26</v>
      </c>
      <c r="N56" s="15">
        <f t="shared" si="12"/>
        <v>2.617021276595745</v>
      </c>
      <c r="O56" s="22">
        <f t="shared" si="16"/>
        <v>19.627659574468083</v>
      </c>
      <c r="P56" s="15">
        <f t="shared" si="13"/>
        <v>47.87234042553192</v>
      </c>
      <c r="Q56" s="19">
        <f t="shared" si="14"/>
        <v>6</v>
      </c>
      <c r="R56" s="19">
        <f t="shared" si="15"/>
        <v>0</v>
      </c>
    </row>
    <row r="57" spans="1:18" ht="15">
      <c r="A57" s="20">
        <v>32625</v>
      </c>
      <c r="B57" s="6"/>
      <c r="C57" s="6"/>
      <c r="D57" s="6"/>
      <c r="E57" s="6"/>
      <c r="F57" s="6"/>
      <c r="G57" s="6"/>
      <c r="H57" s="6"/>
      <c r="I57" s="6"/>
      <c r="J57" s="19">
        <f t="shared" si="10"/>
        <v>0</v>
      </c>
      <c r="K57" s="19">
        <f t="shared" si="11"/>
        <v>0</v>
      </c>
      <c r="L57" s="19">
        <f t="shared" si="17"/>
        <v>19</v>
      </c>
      <c r="M57" s="19">
        <f t="shared" si="17"/>
        <v>26</v>
      </c>
      <c r="N57" s="15">
        <f t="shared" si="12"/>
        <v>0</v>
      </c>
      <c r="O57" s="22">
        <f t="shared" si="16"/>
        <v>19.627659574468083</v>
      </c>
      <c r="P57" s="15">
        <f t="shared" si="13"/>
        <v>47.87234042553192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6"/>
      <c r="C58" s="6"/>
      <c r="D58" s="6"/>
      <c r="E58" s="6"/>
      <c r="F58" s="6"/>
      <c r="G58" s="6"/>
      <c r="H58" s="6"/>
      <c r="I58" s="6"/>
      <c r="J58" s="19">
        <f t="shared" si="10"/>
        <v>0</v>
      </c>
      <c r="K58" s="19">
        <f t="shared" si="11"/>
        <v>0</v>
      </c>
      <c r="L58" s="19">
        <f t="shared" si="17"/>
        <v>19</v>
      </c>
      <c r="M58" s="19">
        <f t="shared" si="17"/>
        <v>26</v>
      </c>
      <c r="N58" s="15">
        <f t="shared" si="12"/>
        <v>0</v>
      </c>
      <c r="O58" s="22">
        <f t="shared" si="16"/>
        <v>19.627659574468083</v>
      </c>
      <c r="P58" s="15">
        <f t="shared" si="13"/>
        <v>47.87234042553192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7">
        <v>1</v>
      </c>
      <c r="C59" s="7">
        <v>2</v>
      </c>
      <c r="D59" s="6"/>
      <c r="E59" s="6"/>
      <c r="F59" s="7">
        <v>3</v>
      </c>
      <c r="G59" s="6"/>
      <c r="H59" s="6"/>
      <c r="I59" s="6"/>
      <c r="J59" s="19">
        <f t="shared" si="10"/>
        <v>3</v>
      </c>
      <c r="K59" s="19">
        <f t="shared" si="11"/>
        <v>3</v>
      </c>
      <c r="L59" s="19">
        <f t="shared" si="17"/>
        <v>22</v>
      </c>
      <c r="M59" s="19">
        <f t="shared" si="17"/>
        <v>29</v>
      </c>
      <c r="N59" s="15">
        <f t="shared" si="12"/>
        <v>2.617021276595745</v>
      </c>
      <c r="O59" s="22">
        <f t="shared" si="16"/>
        <v>22.244680851063826</v>
      </c>
      <c r="P59" s="15">
        <f t="shared" si="13"/>
        <v>54.25531914893616</v>
      </c>
      <c r="Q59" s="19">
        <f t="shared" si="14"/>
        <v>6</v>
      </c>
      <c r="R59" s="19">
        <f t="shared" si="15"/>
        <v>0</v>
      </c>
    </row>
    <row r="60" spans="1:18" ht="15">
      <c r="A60" s="20">
        <v>32628</v>
      </c>
      <c r="B60" s="6"/>
      <c r="C60" s="6"/>
      <c r="D60" s="6"/>
      <c r="E60" s="6"/>
      <c r="F60" s="6"/>
      <c r="G60" s="6"/>
      <c r="H60" s="6"/>
      <c r="I60" s="6"/>
      <c r="J60" s="19">
        <f t="shared" si="10"/>
        <v>0</v>
      </c>
      <c r="K60" s="19">
        <f t="shared" si="11"/>
        <v>0</v>
      </c>
      <c r="L60" s="19">
        <f t="shared" si="17"/>
        <v>22</v>
      </c>
      <c r="M60" s="19">
        <f t="shared" si="17"/>
        <v>29</v>
      </c>
      <c r="N60" s="15">
        <f t="shared" si="12"/>
        <v>0</v>
      </c>
      <c r="O60" s="22">
        <f t="shared" si="16"/>
        <v>22.244680851063826</v>
      </c>
      <c r="P60" s="15">
        <f t="shared" si="13"/>
        <v>54.25531914893616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6"/>
      <c r="C61" s="6"/>
      <c r="D61" s="6"/>
      <c r="E61" s="6"/>
      <c r="F61" s="6"/>
      <c r="G61" s="6"/>
      <c r="H61" s="6"/>
      <c r="I61" s="6"/>
      <c r="J61" s="19">
        <f t="shared" si="10"/>
        <v>0</v>
      </c>
      <c r="K61" s="19">
        <f t="shared" si="11"/>
        <v>0</v>
      </c>
      <c r="L61" s="19">
        <f t="shared" si="17"/>
        <v>22</v>
      </c>
      <c r="M61" s="19">
        <f t="shared" si="17"/>
        <v>29</v>
      </c>
      <c r="N61" s="15">
        <f t="shared" si="12"/>
        <v>0</v>
      </c>
      <c r="O61" s="22">
        <f t="shared" si="16"/>
        <v>22.244680851063826</v>
      </c>
      <c r="P61" s="15">
        <f t="shared" si="13"/>
        <v>54.25531914893616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7">
        <v>5</v>
      </c>
      <c r="C62" s="6"/>
      <c r="D62" s="6"/>
      <c r="E62" s="6"/>
      <c r="F62" s="7">
        <v>6</v>
      </c>
      <c r="G62" s="7">
        <v>5</v>
      </c>
      <c r="H62" s="6"/>
      <c r="I62" s="6"/>
      <c r="J62" s="19">
        <f t="shared" si="10"/>
        <v>5</v>
      </c>
      <c r="K62" s="19">
        <f t="shared" si="11"/>
        <v>11</v>
      </c>
      <c r="L62" s="19">
        <f t="shared" si="17"/>
        <v>27</v>
      </c>
      <c r="M62" s="19">
        <f t="shared" si="17"/>
        <v>40</v>
      </c>
      <c r="N62" s="15">
        <f t="shared" si="12"/>
        <v>6.9787234042553195</v>
      </c>
      <c r="O62" s="22">
        <f t="shared" si="16"/>
        <v>29.223404255319146</v>
      </c>
      <c r="P62" s="15">
        <f t="shared" si="13"/>
        <v>71.27659574468085</v>
      </c>
      <c r="Q62" s="19">
        <f t="shared" si="14"/>
        <v>16</v>
      </c>
      <c r="R62" s="19">
        <f t="shared" si="15"/>
        <v>0</v>
      </c>
    </row>
    <row r="63" spans="1:18" ht="15">
      <c r="A63" s="20">
        <v>32631</v>
      </c>
      <c r="B63" s="6"/>
      <c r="C63" s="6"/>
      <c r="D63" s="6"/>
      <c r="E63" s="6"/>
      <c r="F63" s="6"/>
      <c r="G63" s="6"/>
      <c r="H63" s="6"/>
      <c r="I63" s="6"/>
      <c r="J63" s="19">
        <f t="shared" si="10"/>
        <v>0</v>
      </c>
      <c r="K63" s="19">
        <f t="shared" si="11"/>
        <v>0</v>
      </c>
      <c r="L63" s="19">
        <f t="shared" si="17"/>
        <v>27</v>
      </c>
      <c r="M63" s="19">
        <f t="shared" si="17"/>
        <v>40</v>
      </c>
      <c r="N63" s="15">
        <f t="shared" si="12"/>
        <v>0</v>
      </c>
      <c r="O63" s="22">
        <f t="shared" si="16"/>
        <v>29.223404255319146</v>
      </c>
      <c r="P63" s="15">
        <f t="shared" si="13"/>
        <v>71.27659574468085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6"/>
      <c r="C64" s="6"/>
      <c r="D64" s="6"/>
      <c r="E64" s="6"/>
      <c r="F64" s="6"/>
      <c r="G64" s="6"/>
      <c r="H64" s="6"/>
      <c r="I64" s="6"/>
      <c r="J64" s="19">
        <f t="shared" si="10"/>
        <v>0</v>
      </c>
      <c r="K64" s="19">
        <f t="shared" si="11"/>
        <v>0</v>
      </c>
      <c r="L64" s="19">
        <f t="shared" si="17"/>
        <v>27</v>
      </c>
      <c r="M64" s="19">
        <f t="shared" si="17"/>
        <v>40</v>
      </c>
      <c r="N64" s="15">
        <f t="shared" si="12"/>
        <v>0</v>
      </c>
      <c r="O64" s="22">
        <f t="shared" si="16"/>
        <v>29.223404255319146</v>
      </c>
      <c r="P64" s="15">
        <f t="shared" si="13"/>
        <v>71.27659574468085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6"/>
      <c r="C65" s="6"/>
      <c r="D65" s="6"/>
      <c r="E65" s="6"/>
      <c r="F65" s="6"/>
      <c r="G65" s="6"/>
      <c r="H65" s="6"/>
      <c r="I65" s="6"/>
      <c r="J65" s="19">
        <f t="shared" si="10"/>
        <v>0</v>
      </c>
      <c r="K65" s="19">
        <f t="shared" si="11"/>
        <v>0</v>
      </c>
      <c r="L65" s="19">
        <f aca="true" t="shared" si="18" ref="L65:M84">L64+J65</f>
        <v>27</v>
      </c>
      <c r="M65" s="19">
        <f t="shared" si="18"/>
        <v>40</v>
      </c>
      <c r="N65" s="15">
        <f t="shared" si="12"/>
        <v>0</v>
      </c>
      <c r="O65" s="22">
        <f t="shared" si="16"/>
        <v>29.223404255319146</v>
      </c>
      <c r="P65" s="15">
        <f t="shared" si="13"/>
        <v>71.27659574468085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7">
        <v>3</v>
      </c>
      <c r="C66" s="7">
        <v>2</v>
      </c>
      <c r="D66" s="6"/>
      <c r="E66" s="6"/>
      <c r="F66" s="7">
        <v>4</v>
      </c>
      <c r="G66" s="7">
        <v>3</v>
      </c>
      <c r="H66" s="6"/>
      <c r="I66" s="6"/>
      <c r="J66" s="19">
        <f t="shared" si="10"/>
        <v>5</v>
      </c>
      <c r="K66" s="19">
        <f t="shared" si="11"/>
        <v>7</v>
      </c>
      <c r="L66" s="19">
        <f t="shared" si="18"/>
        <v>32</v>
      </c>
      <c r="M66" s="19">
        <f t="shared" si="18"/>
        <v>47</v>
      </c>
      <c r="N66" s="15">
        <f t="shared" si="12"/>
        <v>5.23404255319149</v>
      </c>
      <c r="O66" s="22">
        <f t="shared" si="16"/>
        <v>34.45744680851064</v>
      </c>
      <c r="P66" s="15">
        <f t="shared" si="13"/>
        <v>84.04255319148936</v>
      </c>
      <c r="Q66" s="19">
        <f t="shared" si="14"/>
        <v>12</v>
      </c>
      <c r="R66" s="19">
        <f t="shared" si="15"/>
        <v>0</v>
      </c>
    </row>
    <row r="67" spans="1:19" ht="15">
      <c r="A67" s="20">
        <v>32635</v>
      </c>
      <c r="B67" s="6"/>
      <c r="C67" s="6"/>
      <c r="D67" s="6"/>
      <c r="E67" s="6"/>
      <c r="F67" s="6"/>
      <c r="G67" s="6"/>
      <c r="H67" s="6"/>
      <c r="I67" s="6"/>
      <c r="J67" s="19">
        <f t="shared" si="10"/>
        <v>0</v>
      </c>
      <c r="K67" s="19">
        <f t="shared" si="11"/>
        <v>0</v>
      </c>
      <c r="L67" s="19">
        <f t="shared" si="18"/>
        <v>32</v>
      </c>
      <c r="M67" s="19">
        <f t="shared" si="18"/>
        <v>47</v>
      </c>
      <c r="N67" s="15">
        <f t="shared" si="12"/>
        <v>0</v>
      </c>
      <c r="O67" s="22">
        <f t="shared" si="16"/>
        <v>34.45744680851064</v>
      </c>
      <c r="P67" s="15">
        <f t="shared" si="13"/>
        <v>84.04255319148936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6"/>
      <c r="C68" s="6"/>
      <c r="D68" s="6"/>
      <c r="E68" s="6"/>
      <c r="F68" s="6"/>
      <c r="G68" s="6"/>
      <c r="H68" s="6"/>
      <c r="I68" s="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32</v>
      </c>
      <c r="M68" s="19">
        <f t="shared" si="18"/>
        <v>47</v>
      </c>
      <c r="N68" s="15">
        <f aca="true" t="shared" si="21" ref="N68:N94">(+J68+K68)*($J$96/($J$96+$K$96))</f>
        <v>0</v>
      </c>
      <c r="O68" s="22">
        <f t="shared" si="16"/>
        <v>34.45744680851064</v>
      </c>
      <c r="P68" s="15">
        <f aca="true" t="shared" si="22" ref="P68:P94">O68*100/$N$96</f>
        <v>84.04255319148936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6"/>
      <c r="C69" s="6"/>
      <c r="D69" s="6"/>
      <c r="E69" s="6"/>
      <c r="F69" s="6"/>
      <c r="G69" s="6"/>
      <c r="H69" s="6"/>
      <c r="I69" s="6"/>
      <c r="J69" s="19">
        <f t="shared" si="19"/>
        <v>0</v>
      </c>
      <c r="K69" s="19">
        <f t="shared" si="20"/>
        <v>0</v>
      </c>
      <c r="L69" s="19">
        <f t="shared" si="18"/>
        <v>32</v>
      </c>
      <c r="M69" s="19">
        <f t="shared" si="18"/>
        <v>47</v>
      </c>
      <c r="N69" s="15">
        <f t="shared" si="21"/>
        <v>0</v>
      </c>
      <c r="O69" s="22">
        <f aca="true" t="shared" si="25" ref="O69:O94">O68+N69</f>
        <v>34.45744680851064</v>
      </c>
      <c r="P69" s="15">
        <f t="shared" si="22"/>
        <v>84.04255319148936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7">
        <v>2</v>
      </c>
      <c r="C70" s="7">
        <v>2</v>
      </c>
      <c r="D70" s="6"/>
      <c r="E70" s="6"/>
      <c r="F70" s="7">
        <v>1</v>
      </c>
      <c r="G70" s="7">
        <v>2</v>
      </c>
      <c r="H70" s="6"/>
      <c r="I70" s="6"/>
      <c r="J70" s="19">
        <f t="shared" si="19"/>
        <v>4</v>
      </c>
      <c r="K70" s="19">
        <f t="shared" si="20"/>
        <v>3</v>
      </c>
      <c r="L70" s="19">
        <f t="shared" si="18"/>
        <v>36</v>
      </c>
      <c r="M70" s="19">
        <f t="shared" si="18"/>
        <v>50</v>
      </c>
      <c r="N70" s="15">
        <f t="shared" si="21"/>
        <v>3.0531914893617023</v>
      </c>
      <c r="O70" s="22">
        <f t="shared" si="25"/>
        <v>37.51063829787234</v>
      </c>
      <c r="P70" s="15">
        <f t="shared" si="22"/>
        <v>91.48936170212767</v>
      </c>
      <c r="Q70" s="19">
        <f t="shared" si="23"/>
        <v>7</v>
      </c>
      <c r="R70" s="19">
        <f t="shared" si="24"/>
        <v>0</v>
      </c>
    </row>
    <row r="71" spans="1:18" ht="15">
      <c r="A71" s="20">
        <v>32639</v>
      </c>
      <c r="B71" s="6"/>
      <c r="C71" s="6"/>
      <c r="D71" s="6"/>
      <c r="E71" s="6"/>
      <c r="F71" s="6"/>
      <c r="G71" s="6"/>
      <c r="H71" s="6"/>
      <c r="I71" s="6"/>
      <c r="J71" s="19">
        <f t="shared" si="19"/>
        <v>0</v>
      </c>
      <c r="K71" s="19">
        <f t="shared" si="20"/>
        <v>0</v>
      </c>
      <c r="L71" s="19">
        <f t="shared" si="18"/>
        <v>36</v>
      </c>
      <c r="M71" s="19">
        <f t="shared" si="18"/>
        <v>50</v>
      </c>
      <c r="N71" s="15">
        <f t="shared" si="21"/>
        <v>0</v>
      </c>
      <c r="O71" s="22">
        <f t="shared" si="25"/>
        <v>37.51063829787234</v>
      </c>
      <c r="P71" s="15">
        <f t="shared" si="22"/>
        <v>91.48936170212767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6"/>
      <c r="C72" s="6"/>
      <c r="D72" s="6"/>
      <c r="E72" s="6"/>
      <c r="F72" s="6"/>
      <c r="G72" s="6"/>
      <c r="H72" s="6"/>
      <c r="I72" s="6"/>
      <c r="J72" s="19">
        <f t="shared" si="19"/>
        <v>0</v>
      </c>
      <c r="K72" s="19">
        <f t="shared" si="20"/>
        <v>0</v>
      </c>
      <c r="L72" s="19">
        <f t="shared" si="18"/>
        <v>36</v>
      </c>
      <c r="M72" s="19">
        <f t="shared" si="18"/>
        <v>50</v>
      </c>
      <c r="N72" s="15">
        <f t="shared" si="21"/>
        <v>0</v>
      </c>
      <c r="O72" s="22">
        <f t="shared" si="25"/>
        <v>37.51063829787234</v>
      </c>
      <c r="P72" s="15">
        <f t="shared" si="22"/>
        <v>91.48936170212767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6"/>
      <c r="C73" s="7">
        <v>1</v>
      </c>
      <c r="D73" s="6"/>
      <c r="E73" s="6"/>
      <c r="F73" s="6"/>
      <c r="G73" s="6"/>
      <c r="H73" s="6"/>
      <c r="I73" s="6"/>
      <c r="J73" s="19">
        <f t="shared" si="19"/>
        <v>1</v>
      </c>
      <c r="K73" s="19">
        <f t="shared" si="20"/>
        <v>0</v>
      </c>
      <c r="L73" s="19">
        <f t="shared" si="18"/>
        <v>37</v>
      </c>
      <c r="M73" s="19">
        <f t="shared" si="18"/>
        <v>50</v>
      </c>
      <c r="N73" s="15">
        <f t="shared" si="21"/>
        <v>0.43617021276595747</v>
      </c>
      <c r="O73" s="22">
        <f t="shared" si="25"/>
        <v>37.9468085106383</v>
      </c>
      <c r="P73" s="15">
        <f t="shared" si="22"/>
        <v>92.55319148936171</v>
      </c>
      <c r="Q73" s="19">
        <f t="shared" si="23"/>
        <v>1</v>
      </c>
      <c r="R73" s="19">
        <f t="shared" si="24"/>
        <v>0</v>
      </c>
    </row>
    <row r="74" spans="1:18" ht="15">
      <c r="A74" s="20">
        <v>32642</v>
      </c>
      <c r="B74" s="6"/>
      <c r="C74" s="6"/>
      <c r="D74" s="6"/>
      <c r="E74" s="6"/>
      <c r="F74" s="6"/>
      <c r="G74" s="6"/>
      <c r="H74" s="6"/>
      <c r="I74" s="6"/>
      <c r="J74" s="19">
        <f t="shared" si="19"/>
        <v>0</v>
      </c>
      <c r="K74" s="19">
        <f t="shared" si="20"/>
        <v>0</v>
      </c>
      <c r="L74" s="19">
        <f t="shared" si="18"/>
        <v>37</v>
      </c>
      <c r="M74" s="19">
        <f t="shared" si="18"/>
        <v>50</v>
      </c>
      <c r="N74" s="15">
        <f t="shared" si="21"/>
        <v>0</v>
      </c>
      <c r="O74" s="22">
        <f t="shared" si="25"/>
        <v>37.9468085106383</v>
      </c>
      <c r="P74" s="15">
        <f t="shared" si="22"/>
        <v>92.55319148936171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6"/>
      <c r="C75" s="6"/>
      <c r="D75" s="6"/>
      <c r="E75" s="6"/>
      <c r="F75" s="6"/>
      <c r="G75" s="6"/>
      <c r="H75" s="6"/>
      <c r="I75" s="6"/>
      <c r="J75" s="19">
        <f t="shared" si="19"/>
        <v>0</v>
      </c>
      <c r="K75" s="19">
        <f t="shared" si="20"/>
        <v>0</v>
      </c>
      <c r="L75" s="19">
        <f t="shared" si="18"/>
        <v>37</v>
      </c>
      <c r="M75" s="19">
        <f t="shared" si="18"/>
        <v>50</v>
      </c>
      <c r="N75" s="15">
        <f t="shared" si="21"/>
        <v>0</v>
      </c>
      <c r="O75" s="22">
        <f t="shared" si="25"/>
        <v>37.9468085106383</v>
      </c>
      <c r="P75" s="15">
        <f t="shared" si="22"/>
        <v>92.55319148936171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6"/>
      <c r="C76" s="6"/>
      <c r="D76" s="6"/>
      <c r="E76" s="6"/>
      <c r="F76" s="6"/>
      <c r="G76" s="6"/>
      <c r="H76" s="6"/>
      <c r="I76" s="6"/>
      <c r="J76" s="19">
        <f t="shared" si="19"/>
        <v>0</v>
      </c>
      <c r="K76" s="19">
        <f t="shared" si="20"/>
        <v>0</v>
      </c>
      <c r="L76" s="19">
        <f t="shared" si="18"/>
        <v>37</v>
      </c>
      <c r="M76" s="19">
        <f t="shared" si="18"/>
        <v>50</v>
      </c>
      <c r="N76" s="15">
        <f t="shared" si="21"/>
        <v>0</v>
      </c>
      <c r="O76" s="22">
        <f t="shared" si="25"/>
        <v>37.9468085106383</v>
      </c>
      <c r="P76" s="15">
        <f t="shared" si="22"/>
        <v>92.55319148936171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6"/>
      <c r="C77" s="6"/>
      <c r="D77" s="6"/>
      <c r="E77" s="6"/>
      <c r="F77" s="6"/>
      <c r="G77" s="6"/>
      <c r="H77" s="6"/>
      <c r="I77" s="6"/>
      <c r="J77" s="19">
        <f t="shared" si="19"/>
        <v>0</v>
      </c>
      <c r="K77" s="19">
        <f t="shared" si="20"/>
        <v>0</v>
      </c>
      <c r="L77" s="19">
        <f t="shared" si="18"/>
        <v>37</v>
      </c>
      <c r="M77" s="19">
        <f t="shared" si="18"/>
        <v>50</v>
      </c>
      <c r="N77" s="15">
        <f t="shared" si="21"/>
        <v>0</v>
      </c>
      <c r="O77" s="22">
        <f t="shared" si="25"/>
        <v>37.9468085106383</v>
      </c>
      <c r="P77" s="15">
        <f t="shared" si="22"/>
        <v>92.55319148936171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6"/>
      <c r="C78" s="6"/>
      <c r="D78" s="6"/>
      <c r="E78" s="6"/>
      <c r="F78" s="6"/>
      <c r="G78" s="6"/>
      <c r="H78" s="6"/>
      <c r="I78" s="6"/>
      <c r="J78" s="19">
        <f t="shared" si="19"/>
        <v>0</v>
      </c>
      <c r="K78" s="19">
        <f t="shared" si="20"/>
        <v>0</v>
      </c>
      <c r="L78" s="19">
        <f t="shared" si="18"/>
        <v>37</v>
      </c>
      <c r="M78" s="19">
        <f t="shared" si="18"/>
        <v>50</v>
      </c>
      <c r="N78" s="15">
        <f t="shared" si="21"/>
        <v>0</v>
      </c>
      <c r="O78" s="22">
        <f t="shared" si="25"/>
        <v>37.9468085106383</v>
      </c>
      <c r="P78" s="15">
        <f t="shared" si="22"/>
        <v>92.55319148936171</v>
      </c>
      <c r="Q78" s="19">
        <f t="shared" si="23"/>
        <v>0</v>
      </c>
      <c r="R78" s="19">
        <f t="shared" si="24"/>
        <v>0</v>
      </c>
    </row>
    <row r="79" spans="1:18" ht="15">
      <c r="A79" s="20">
        <v>32647</v>
      </c>
      <c r="B79" s="6"/>
      <c r="C79" s="6"/>
      <c r="D79" s="6"/>
      <c r="E79" s="6"/>
      <c r="F79" s="6"/>
      <c r="G79" s="6"/>
      <c r="H79" s="6"/>
      <c r="I79" s="6"/>
      <c r="J79" s="19">
        <f t="shared" si="19"/>
        <v>0</v>
      </c>
      <c r="K79" s="19">
        <f t="shared" si="20"/>
        <v>0</v>
      </c>
      <c r="L79" s="19">
        <f t="shared" si="18"/>
        <v>37</v>
      </c>
      <c r="M79" s="19">
        <f t="shared" si="18"/>
        <v>50</v>
      </c>
      <c r="N79" s="15">
        <f t="shared" si="21"/>
        <v>0</v>
      </c>
      <c r="O79" s="22">
        <f t="shared" si="25"/>
        <v>37.9468085106383</v>
      </c>
      <c r="P79" s="15">
        <f t="shared" si="22"/>
        <v>92.55319148936171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7">
        <v>1</v>
      </c>
      <c r="C80" s="7">
        <v>3</v>
      </c>
      <c r="D80" s="6"/>
      <c r="E80" s="6"/>
      <c r="F80" s="7">
        <v>1</v>
      </c>
      <c r="G80" s="7">
        <v>3</v>
      </c>
      <c r="H80" s="6"/>
      <c r="I80" s="6"/>
      <c r="J80" s="19">
        <f t="shared" si="19"/>
        <v>4</v>
      </c>
      <c r="K80" s="19">
        <f t="shared" si="20"/>
        <v>4</v>
      </c>
      <c r="L80" s="19">
        <f t="shared" si="18"/>
        <v>41</v>
      </c>
      <c r="M80" s="19">
        <f t="shared" si="18"/>
        <v>54</v>
      </c>
      <c r="N80" s="15">
        <f t="shared" si="21"/>
        <v>3.4893617021276597</v>
      </c>
      <c r="O80" s="22">
        <f t="shared" si="25"/>
        <v>41.43617021276596</v>
      </c>
      <c r="P80" s="15">
        <f t="shared" si="22"/>
        <v>101.06382978723404</v>
      </c>
      <c r="Q80" s="19">
        <f t="shared" si="23"/>
        <v>8</v>
      </c>
      <c r="R80" s="19">
        <f t="shared" si="24"/>
        <v>0</v>
      </c>
    </row>
    <row r="81" spans="1:19" ht="15">
      <c r="A81" s="20">
        <v>32649</v>
      </c>
      <c r="B81" s="6"/>
      <c r="C81" s="6"/>
      <c r="D81" s="6"/>
      <c r="E81" s="6"/>
      <c r="F81" s="6"/>
      <c r="G81" s="6"/>
      <c r="H81" s="6"/>
      <c r="I81" s="6"/>
      <c r="J81" s="19">
        <f t="shared" si="19"/>
        <v>0</v>
      </c>
      <c r="K81" s="19">
        <f t="shared" si="20"/>
        <v>0</v>
      </c>
      <c r="L81" s="19">
        <f t="shared" si="18"/>
        <v>41</v>
      </c>
      <c r="M81" s="19">
        <f t="shared" si="18"/>
        <v>54</v>
      </c>
      <c r="N81" s="15">
        <f t="shared" si="21"/>
        <v>0</v>
      </c>
      <c r="O81" s="22">
        <f t="shared" si="25"/>
        <v>41.43617021276596</v>
      </c>
      <c r="P81" s="15">
        <f t="shared" si="22"/>
        <v>101.06382978723404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6"/>
      <c r="C82" s="6"/>
      <c r="D82" s="6"/>
      <c r="E82" s="6"/>
      <c r="F82" s="6"/>
      <c r="G82" s="6"/>
      <c r="H82" s="6"/>
      <c r="I82" s="6"/>
      <c r="J82" s="19">
        <f t="shared" si="19"/>
        <v>0</v>
      </c>
      <c r="K82" s="19">
        <f t="shared" si="20"/>
        <v>0</v>
      </c>
      <c r="L82" s="19">
        <f t="shared" si="18"/>
        <v>41</v>
      </c>
      <c r="M82" s="19">
        <f t="shared" si="18"/>
        <v>54</v>
      </c>
      <c r="N82" s="15">
        <f t="shared" si="21"/>
        <v>0</v>
      </c>
      <c r="O82" s="22">
        <f t="shared" si="25"/>
        <v>41.43617021276596</v>
      </c>
      <c r="P82" s="15">
        <f t="shared" si="22"/>
        <v>101.06382978723404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6"/>
      <c r="C83" s="6"/>
      <c r="D83" s="6"/>
      <c r="E83" s="6"/>
      <c r="F83" s="6"/>
      <c r="G83" s="6"/>
      <c r="H83" s="6"/>
      <c r="I83" s="6"/>
      <c r="J83" s="19">
        <f t="shared" si="19"/>
        <v>0</v>
      </c>
      <c r="K83" s="19">
        <f t="shared" si="20"/>
        <v>0</v>
      </c>
      <c r="L83" s="19">
        <f t="shared" si="18"/>
        <v>41</v>
      </c>
      <c r="M83" s="19">
        <f t="shared" si="18"/>
        <v>54</v>
      </c>
      <c r="N83" s="15">
        <f t="shared" si="21"/>
        <v>0</v>
      </c>
      <c r="O83" s="22">
        <f t="shared" si="25"/>
        <v>41.43617021276596</v>
      </c>
      <c r="P83" s="15">
        <f t="shared" si="22"/>
        <v>101.06382978723404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6"/>
      <c r="C84" s="6"/>
      <c r="D84" s="6"/>
      <c r="E84" s="6"/>
      <c r="F84" s="6"/>
      <c r="G84" s="6"/>
      <c r="H84" s="6"/>
      <c r="I84" s="6"/>
      <c r="J84" s="19">
        <f t="shared" si="19"/>
        <v>0</v>
      </c>
      <c r="K84" s="19">
        <f t="shared" si="20"/>
        <v>0</v>
      </c>
      <c r="L84" s="19">
        <f t="shared" si="18"/>
        <v>41</v>
      </c>
      <c r="M84" s="19">
        <f t="shared" si="18"/>
        <v>54</v>
      </c>
      <c r="N84" s="15">
        <f t="shared" si="21"/>
        <v>0</v>
      </c>
      <c r="O84" s="22">
        <f t="shared" si="25"/>
        <v>41.43617021276596</v>
      </c>
      <c r="P84" s="15">
        <f t="shared" si="22"/>
        <v>101.06382978723404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6"/>
      <c r="C85" s="6"/>
      <c r="D85" s="6"/>
      <c r="E85" s="6"/>
      <c r="F85" s="6"/>
      <c r="G85" s="6"/>
      <c r="H85" s="6"/>
      <c r="I85" s="6"/>
      <c r="J85" s="19">
        <f t="shared" si="19"/>
        <v>0</v>
      </c>
      <c r="K85" s="19">
        <f t="shared" si="20"/>
        <v>0</v>
      </c>
      <c r="L85" s="19">
        <f aca="true" t="shared" si="26" ref="L85:M94">L84+J85</f>
        <v>41</v>
      </c>
      <c r="M85" s="19">
        <f t="shared" si="26"/>
        <v>54</v>
      </c>
      <c r="N85" s="15">
        <f t="shared" si="21"/>
        <v>0</v>
      </c>
      <c r="O85" s="22">
        <f t="shared" si="25"/>
        <v>41.43617021276596</v>
      </c>
      <c r="P85" s="15">
        <f t="shared" si="22"/>
        <v>101.06382978723404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6"/>
      <c r="C86" s="6"/>
      <c r="D86" s="6"/>
      <c r="E86" s="6"/>
      <c r="F86" s="6"/>
      <c r="G86" s="6"/>
      <c r="H86" s="6"/>
      <c r="I86" s="6"/>
      <c r="J86" s="19">
        <f t="shared" si="19"/>
        <v>0</v>
      </c>
      <c r="K86" s="19">
        <f t="shared" si="20"/>
        <v>0</v>
      </c>
      <c r="L86" s="19">
        <f t="shared" si="26"/>
        <v>41</v>
      </c>
      <c r="M86" s="19">
        <f t="shared" si="26"/>
        <v>54</v>
      </c>
      <c r="N86" s="15">
        <f t="shared" si="21"/>
        <v>0</v>
      </c>
      <c r="O86" s="22">
        <f t="shared" si="25"/>
        <v>41.43617021276596</v>
      </c>
      <c r="P86" s="15">
        <f t="shared" si="22"/>
        <v>101.06382978723404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7">
        <v>1</v>
      </c>
      <c r="C87" s="6"/>
      <c r="D87" s="6"/>
      <c r="E87" s="6"/>
      <c r="F87" s="6"/>
      <c r="G87" s="6"/>
      <c r="H87" s="6"/>
      <c r="I87" s="6"/>
      <c r="J87" s="19">
        <f t="shared" si="19"/>
        <v>1</v>
      </c>
      <c r="K87" s="19">
        <f t="shared" si="20"/>
        <v>0</v>
      </c>
      <c r="L87" s="19">
        <f t="shared" si="26"/>
        <v>42</v>
      </c>
      <c r="M87" s="19">
        <f t="shared" si="26"/>
        <v>54</v>
      </c>
      <c r="N87" s="15">
        <f t="shared" si="21"/>
        <v>0.43617021276595747</v>
      </c>
      <c r="O87" s="22">
        <f t="shared" si="25"/>
        <v>41.87234042553192</v>
      </c>
      <c r="P87" s="15">
        <f t="shared" si="22"/>
        <v>102.1276595744681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6"/>
      <c r="C88" s="6"/>
      <c r="D88" s="6"/>
      <c r="E88" s="6"/>
      <c r="F88" s="6"/>
      <c r="G88" s="6"/>
      <c r="H88" s="6"/>
      <c r="I88" s="6"/>
      <c r="J88" s="19">
        <f t="shared" si="19"/>
        <v>0</v>
      </c>
      <c r="K88" s="19">
        <f t="shared" si="20"/>
        <v>0</v>
      </c>
      <c r="L88" s="19">
        <f t="shared" si="26"/>
        <v>42</v>
      </c>
      <c r="M88" s="19">
        <f t="shared" si="26"/>
        <v>54</v>
      </c>
      <c r="N88" s="15">
        <f t="shared" si="21"/>
        <v>0</v>
      </c>
      <c r="O88" s="22">
        <f t="shared" si="25"/>
        <v>41.87234042553192</v>
      </c>
      <c r="P88" s="15">
        <f t="shared" si="22"/>
        <v>102.1276595744681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6"/>
      <c r="C89" s="6"/>
      <c r="D89" s="6"/>
      <c r="E89" s="6"/>
      <c r="F89" s="6"/>
      <c r="G89" s="6"/>
      <c r="H89" s="6"/>
      <c r="I89" s="6"/>
      <c r="J89" s="19">
        <f t="shared" si="19"/>
        <v>0</v>
      </c>
      <c r="K89" s="19">
        <f t="shared" si="20"/>
        <v>0</v>
      </c>
      <c r="L89" s="19">
        <f t="shared" si="26"/>
        <v>42</v>
      </c>
      <c r="M89" s="19">
        <f t="shared" si="26"/>
        <v>54</v>
      </c>
      <c r="N89" s="15">
        <f t="shared" si="21"/>
        <v>0</v>
      </c>
      <c r="O89" s="22">
        <f t="shared" si="25"/>
        <v>41.87234042553192</v>
      </c>
      <c r="P89" s="15">
        <f t="shared" si="22"/>
        <v>102.1276595744681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6"/>
      <c r="C90" s="6"/>
      <c r="D90" s="6"/>
      <c r="E90" s="6"/>
      <c r="F90" s="6"/>
      <c r="G90" s="7">
        <v>2</v>
      </c>
      <c r="H90" s="6"/>
      <c r="I90" s="7">
        <v>3</v>
      </c>
      <c r="J90" s="19">
        <f t="shared" si="19"/>
        <v>0</v>
      </c>
      <c r="K90" s="19">
        <f t="shared" si="20"/>
        <v>-1</v>
      </c>
      <c r="L90" s="19">
        <f t="shared" si="26"/>
        <v>42</v>
      </c>
      <c r="M90" s="19">
        <f t="shared" si="26"/>
        <v>53</v>
      </c>
      <c r="N90" s="15">
        <f t="shared" si="21"/>
        <v>-0.43617021276595747</v>
      </c>
      <c r="O90" s="22">
        <f t="shared" si="25"/>
        <v>41.43617021276596</v>
      </c>
      <c r="P90" s="15">
        <f t="shared" si="22"/>
        <v>101.06382978723404</v>
      </c>
      <c r="Q90" s="19">
        <f t="shared" si="23"/>
        <v>2</v>
      </c>
      <c r="R90" s="19">
        <f t="shared" si="24"/>
        <v>3</v>
      </c>
    </row>
    <row r="91" spans="1:18" ht="15">
      <c r="A91" s="20">
        <v>32659</v>
      </c>
      <c r="B91" s="6"/>
      <c r="C91" s="6"/>
      <c r="D91" s="6"/>
      <c r="E91" s="6"/>
      <c r="F91" s="6"/>
      <c r="G91" s="6"/>
      <c r="H91" s="6"/>
      <c r="I91" s="6"/>
      <c r="J91" s="19">
        <f t="shared" si="19"/>
        <v>0</v>
      </c>
      <c r="K91" s="19">
        <f t="shared" si="20"/>
        <v>0</v>
      </c>
      <c r="L91" s="19">
        <f t="shared" si="26"/>
        <v>42</v>
      </c>
      <c r="M91" s="19">
        <f t="shared" si="26"/>
        <v>53</v>
      </c>
      <c r="N91" s="15">
        <f t="shared" si="21"/>
        <v>0</v>
      </c>
      <c r="O91" s="22">
        <f t="shared" si="25"/>
        <v>41.43617021276596</v>
      </c>
      <c r="P91" s="15">
        <f t="shared" si="22"/>
        <v>101.06382978723404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6"/>
      <c r="C92" s="6"/>
      <c r="D92" s="6"/>
      <c r="E92" s="6"/>
      <c r="F92" s="6"/>
      <c r="G92" s="6"/>
      <c r="H92" s="6"/>
      <c r="I92" s="6"/>
      <c r="J92" s="19">
        <f t="shared" si="19"/>
        <v>0</v>
      </c>
      <c r="K92" s="19">
        <f t="shared" si="20"/>
        <v>0</v>
      </c>
      <c r="L92" s="19">
        <f t="shared" si="26"/>
        <v>42</v>
      </c>
      <c r="M92" s="19">
        <f t="shared" si="26"/>
        <v>53</v>
      </c>
      <c r="N92" s="15">
        <f t="shared" si="21"/>
        <v>0</v>
      </c>
      <c r="O92" s="22">
        <f t="shared" si="25"/>
        <v>41.43617021276596</v>
      </c>
      <c r="P92" s="15">
        <f t="shared" si="22"/>
        <v>101.06382978723404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6"/>
      <c r="C93" s="6"/>
      <c r="D93" s="6"/>
      <c r="E93" s="6"/>
      <c r="F93" s="6"/>
      <c r="G93" s="6"/>
      <c r="H93" s="6"/>
      <c r="I93" s="6"/>
      <c r="J93" s="19">
        <f t="shared" si="19"/>
        <v>0</v>
      </c>
      <c r="K93" s="19">
        <f t="shared" si="20"/>
        <v>0</v>
      </c>
      <c r="L93" s="19">
        <f t="shared" si="26"/>
        <v>42</v>
      </c>
      <c r="M93" s="19">
        <f t="shared" si="26"/>
        <v>53</v>
      </c>
      <c r="N93" s="15">
        <f t="shared" si="21"/>
        <v>0</v>
      </c>
      <c r="O93" s="22">
        <f t="shared" si="25"/>
        <v>41.43617021276596</v>
      </c>
      <c r="P93" s="15">
        <f t="shared" si="22"/>
        <v>101.06382978723404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6"/>
      <c r="C94" s="6"/>
      <c r="D94" s="6"/>
      <c r="E94" s="7">
        <v>1</v>
      </c>
      <c r="F94" s="6"/>
      <c r="G94" s="7">
        <v>1</v>
      </c>
      <c r="H94" s="7">
        <v>1</v>
      </c>
      <c r="I94" s="6"/>
      <c r="J94" s="19">
        <f t="shared" si="19"/>
        <v>-1</v>
      </c>
      <c r="K94" s="19">
        <f t="shared" si="20"/>
        <v>0</v>
      </c>
      <c r="L94" s="19">
        <f t="shared" si="26"/>
        <v>41</v>
      </c>
      <c r="M94" s="19">
        <f t="shared" si="26"/>
        <v>53</v>
      </c>
      <c r="N94" s="15">
        <f t="shared" si="21"/>
        <v>-0.43617021276595747</v>
      </c>
      <c r="O94" s="22">
        <f t="shared" si="25"/>
        <v>41</v>
      </c>
      <c r="P94" s="15">
        <f t="shared" si="22"/>
        <v>100</v>
      </c>
      <c r="Q94" s="19">
        <f t="shared" si="23"/>
        <v>1</v>
      </c>
      <c r="R94" s="19">
        <f t="shared" si="24"/>
        <v>2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15</v>
      </c>
      <c r="C96" s="19">
        <f t="shared" si="27"/>
        <v>27</v>
      </c>
      <c r="D96" s="19">
        <f t="shared" si="27"/>
        <v>0</v>
      </c>
      <c r="E96" s="19">
        <f t="shared" si="27"/>
        <v>1</v>
      </c>
      <c r="F96" s="19">
        <f t="shared" si="27"/>
        <v>20</v>
      </c>
      <c r="G96" s="19">
        <f t="shared" si="27"/>
        <v>37</v>
      </c>
      <c r="H96" s="19">
        <f t="shared" si="27"/>
        <v>1</v>
      </c>
      <c r="I96" s="19">
        <f t="shared" si="27"/>
        <v>3</v>
      </c>
      <c r="J96" s="19">
        <f t="shared" si="27"/>
        <v>41</v>
      </c>
      <c r="K96" s="19">
        <f t="shared" si="27"/>
        <v>53</v>
      </c>
      <c r="L96" s="19"/>
      <c r="M96" s="19"/>
      <c r="N96" s="19">
        <f>SUM(N4:N94)</f>
        <v>41</v>
      </c>
      <c r="O96" s="19"/>
      <c r="P96" s="19"/>
      <c r="Q96" s="19">
        <f>SUM(Q4:Q94)</f>
        <v>99</v>
      </c>
      <c r="R96" s="19">
        <f>SUM(R4:R94)</f>
        <v>5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4">
      <selection activeCell="AC4" sqref="AC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67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1990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103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97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4"/>
      <c r="C4" s="4"/>
      <c r="D4" s="4"/>
      <c r="E4" s="4"/>
      <c r="F4" s="4"/>
      <c r="G4" s="4"/>
      <c r="H4" s="4"/>
      <c r="I4" s="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4"/>
      <c r="C5" s="4"/>
      <c r="D5" s="4"/>
      <c r="E5" s="4"/>
      <c r="F5" s="4"/>
      <c r="G5" s="4"/>
      <c r="H5" s="4"/>
      <c r="I5" s="4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3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4"/>
      <c r="C6" s="4"/>
      <c r="D6" s="4"/>
      <c r="E6" s="4"/>
      <c r="F6" s="4"/>
      <c r="G6" s="4"/>
      <c r="H6" s="4"/>
      <c r="I6" s="4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100</v>
      </c>
      <c r="W6" s="14"/>
      <c r="X6" s="24" t="s">
        <v>42</v>
      </c>
      <c r="Z6" s="22">
        <f>SUM(N18:N24)</f>
        <v>0.865979381443299</v>
      </c>
      <c r="AA6" s="15">
        <f t="shared" si="6"/>
        <v>2.0618556701030926</v>
      </c>
      <c r="AB6" s="22">
        <f>SUM(Q18:Q24)+SUM(R18:R24)</f>
        <v>2</v>
      </c>
      <c r="AC6" s="22">
        <f>100*SUM(Q18:Q24)/AB6</f>
        <v>100</v>
      </c>
    </row>
    <row r="7" spans="1:29" ht="15">
      <c r="A7" s="20">
        <v>32575</v>
      </c>
      <c r="B7" s="4"/>
      <c r="C7" s="4"/>
      <c r="D7" s="4"/>
      <c r="E7" s="4"/>
      <c r="F7" s="4"/>
      <c r="G7" s="4"/>
      <c r="H7" s="4"/>
      <c r="I7" s="4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97.0873786407767</v>
      </c>
      <c r="W7" s="14"/>
      <c r="Y7" s="24" t="s">
        <v>44</v>
      </c>
      <c r="Z7" s="22">
        <f>SUM(N25:N31)</f>
        <v>0.4329896907216495</v>
      </c>
      <c r="AA7" s="15">
        <f t="shared" si="6"/>
        <v>1.0309278350515463</v>
      </c>
      <c r="AB7" s="22">
        <f>SUM(Q25:Q31)+SUM(R25:R31)</f>
        <v>1</v>
      </c>
      <c r="AC7" s="22">
        <f>100*SUM(Q25:Q31)/AB7</f>
        <v>100</v>
      </c>
    </row>
    <row r="8" spans="1:29" ht="15">
      <c r="A8" s="20">
        <v>32576</v>
      </c>
      <c r="B8" s="4"/>
      <c r="C8" s="4"/>
      <c r="D8" s="4"/>
      <c r="E8" s="4"/>
      <c r="F8" s="4"/>
      <c r="G8" s="4"/>
      <c r="H8" s="4"/>
      <c r="I8" s="4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0.865979381443299</v>
      </c>
      <c r="AA8" s="15">
        <f t="shared" si="6"/>
        <v>2.0618556701030926</v>
      </c>
      <c r="AB8" s="22">
        <f>SUM(Q32:Q38)+SUM(R32:R38)</f>
        <v>2</v>
      </c>
      <c r="AC8" s="22">
        <f>100*SUM(Q32:Q38)/AB8</f>
        <v>100</v>
      </c>
    </row>
    <row r="9" spans="1:29" ht="15">
      <c r="A9" s="20">
        <v>32577</v>
      </c>
      <c r="B9" s="4"/>
      <c r="C9" s="4"/>
      <c r="D9" s="4"/>
      <c r="E9" s="4"/>
      <c r="F9" s="4"/>
      <c r="G9" s="4"/>
      <c r="H9" s="4"/>
      <c r="I9" s="4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2.597938144329897</v>
      </c>
      <c r="AA9" s="15">
        <f t="shared" si="6"/>
        <v>6.185567010309277</v>
      </c>
      <c r="AB9" s="22">
        <f>SUM(Q39:Q45)+SUM(R39:R45)</f>
        <v>6</v>
      </c>
      <c r="AC9" s="22">
        <f>100*SUM(Q39:Q45)/AB9</f>
        <v>100</v>
      </c>
    </row>
    <row r="10" spans="1:29" ht="15">
      <c r="A10" s="20">
        <v>32578</v>
      </c>
      <c r="B10" s="4"/>
      <c r="C10" s="4"/>
      <c r="D10" s="4"/>
      <c r="E10" s="4"/>
      <c r="F10" s="4"/>
      <c r="G10" s="4"/>
      <c r="H10" s="4"/>
      <c r="I10" s="4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81.81818181818183</v>
      </c>
      <c r="W10" s="14"/>
      <c r="X10" s="25" t="s">
        <v>48</v>
      </c>
      <c r="Z10" s="22">
        <f>SUM(N46:N52)</f>
        <v>6.494845360824743</v>
      </c>
      <c r="AA10" s="15">
        <f t="shared" si="6"/>
        <v>15.463917525773194</v>
      </c>
      <c r="AB10" s="22">
        <f>SUM(Q46:Q52)+SUM(R46:R52)</f>
        <v>15</v>
      </c>
      <c r="AC10" s="22">
        <f>100*SUM(Q46:Q52)/AB10</f>
        <v>100</v>
      </c>
    </row>
    <row r="11" spans="1:29" ht="15">
      <c r="A11" s="20">
        <v>32579</v>
      </c>
      <c r="B11" s="4"/>
      <c r="C11" s="4"/>
      <c r="D11" s="4"/>
      <c r="E11" s="4"/>
      <c r="F11" s="4"/>
      <c r="G11" s="4"/>
      <c r="H11" s="4"/>
      <c r="I11" s="4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83.92857142857143</v>
      </c>
      <c r="W11" s="14"/>
      <c r="Y11" s="25" t="s">
        <v>49</v>
      </c>
      <c r="Z11" s="22">
        <f>SUM(N53:N59)</f>
        <v>8.22680412371134</v>
      </c>
      <c r="AA11" s="15">
        <f t="shared" si="6"/>
        <v>19.587628865979376</v>
      </c>
      <c r="AB11" s="22">
        <f>SUM(Q53:Q59)+SUM(R53:R59)</f>
        <v>19</v>
      </c>
      <c r="AC11" s="22">
        <f>100*SUM(Q53:Q59)/AB11</f>
        <v>100</v>
      </c>
    </row>
    <row r="12" spans="1:29" ht="15">
      <c r="A12" s="20">
        <v>32580</v>
      </c>
      <c r="B12" s="4"/>
      <c r="C12" s="4"/>
      <c r="D12" s="4"/>
      <c r="E12" s="4"/>
      <c r="F12" s="4"/>
      <c r="G12" s="4"/>
      <c r="H12" s="4"/>
      <c r="I12" s="4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83</v>
      </c>
      <c r="W12" s="14"/>
      <c r="X12" s="25" t="s">
        <v>51</v>
      </c>
      <c r="Z12" s="22">
        <f>SUM(N60:N66)</f>
        <v>10.39175257731959</v>
      </c>
      <c r="AA12" s="15">
        <f t="shared" si="6"/>
        <v>24.742268041237114</v>
      </c>
      <c r="AB12" s="22">
        <f>SUM(Q60:Q66)+SUM(R60:R66)</f>
        <v>24</v>
      </c>
      <c r="AC12" s="22">
        <f>100*SUM(Q60:Q66)/AB12</f>
        <v>100</v>
      </c>
    </row>
    <row r="13" spans="1:29" ht="15">
      <c r="A13" s="20">
        <v>32581</v>
      </c>
      <c r="B13" s="4"/>
      <c r="C13" s="4"/>
      <c r="D13" s="4"/>
      <c r="E13" s="4"/>
      <c r="F13" s="4"/>
      <c r="G13" s="4"/>
      <c r="H13" s="4"/>
      <c r="I13" s="4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3.463917525773196</v>
      </c>
      <c r="AA13" s="15">
        <f t="shared" si="6"/>
        <v>8.24742268041237</v>
      </c>
      <c r="AB13" s="22">
        <f>SUM(Q67:Q73)+SUM(R67:R73)</f>
        <v>8</v>
      </c>
      <c r="AC13" s="22">
        <f>100*SUM(Q67:Q73)/AB13</f>
        <v>100</v>
      </c>
    </row>
    <row r="14" spans="1:29" ht="15">
      <c r="A14" s="20">
        <v>32582</v>
      </c>
      <c r="B14" s="4"/>
      <c r="C14" s="4"/>
      <c r="D14" s="4"/>
      <c r="E14" s="4"/>
      <c r="F14" s="4"/>
      <c r="G14" s="4"/>
      <c r="H14" s="4"/>
      <c r="I14" s="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5.195876288659794</v>
      </c>
      <c r="AA14" s="15">
        <f t="shared" si="6"/>
        <v>12.371134020618554</v>
      </c>
      <c r="AB14" s="22">
        <f>SUM(Q74:Q80)+SUM(R74:R80)</f>
        <v>16</v>
      </c>
      <c r="AC14" s="22">
        <f>100*SUM(Q74:Q80)/AB14</f>
        <v>87.5</v>
      </c>
    </row>
    <row r="15" spans="1:29" ht="15">
      <c r="A15" s="20">
        <v>32583</v>
      </c>
      <c r="B15" s="4"/>
      <c r="C15" s="4"/>
      <c r="D15" s="4"/>
      <c r="E15" s="4"/>
      <c r="F15" s="4"/>
      <c r="G15" s="4"/>
      <c r="H15" s="4"/>
      <c r="I15" s="4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3.463917525773196</v>
      </c>
      <c r="AA15" s="15">
        <f t="shared" si="6"/>
        <v>8.24742268041237</v>
      </c>
      <c r="AB15" s="22">
        <f>SUM(Q81:Q87)+SUM(R81:R87)</f>
        <v>8</v>
      </c>
      <c r="AC15" s="22">
        <f>100*SUM(Q81:Q87)/AB15</f>
        <v>100</v>
      </c>
    </row>
    <row r="16" spans="1:29" ht="15">
      <c r="A16" s="20">
        <v>32584</v>
      </c>
      <c r="B16" s="4"/>
      <c r="C16" s="4"/>
      <c r="D16" s="4"/>
      <c r="E16" s="4"/>
      <c r="F16" s="4"/>
      <c r="G16" s="4"/>
      <c r="H16" s="4"/>
      <c r="I16" s="4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2</v>
      </c>
      <c r="AC16" s="22">
        <f>100*SUM(Q88:Q94)/AB16</f>
        <v>50</v>
      </c>
    </row>
    <row r="17" spans="1:29" ht="15">
      <c r="A17" s="20">
        <v>32585</v>
      </c>
      <c r="B17" s="4"/>
      <c r="C17" s="4"/>
      <c r="D17" s="4"/>
      <c r="E17" s="4"/>
      <c r="F17" s="4"/>
      <c r="G17" s="4"/>
      <c r="H17" s="4"/>
      <c r="I17" s="4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42.00000000000001</v>
      </c>
      <c r="AA17" s="19">
        <f>SUM(AA4:AA16)</f>
        <v>99.99999999999999</v>
      </c>
      <c r="AB17" s="19">
        <f>SUM(AB4:AB16)</f>
        <v>103</v>
      </c>
      <c r="AC17" s="22"/>
    </row>
    <row r="18" spans="1:27" ht="15">
      <c r="A18" s="20">
        <v>32586</v>
      </c>
      <c r="B18" s="4"/>
      <c r="C18" s="4"/>
      <c r="D18" s="4"/>
      <c r="E18" s="4"/>
      <c r="F18" s="4"/>
      <c r="G18" s="4"/>
      <c r="H18" s="4"/>
      <c r="I18" s="4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4"/>
      <c r="C19" s="5">
        <v>1</v>
      </c>
      <c r="D19" s="4"/>
      <c r="E19" s="4"/>
      <c r="F19" s="4"/>
      <c r="G19" s="5">
        <v>1</v>
      </c>
      <c r="H19" s="4"/>
      <c r="I19" s="4"/>
      <c r="J19" s="19">
        <f t="shared" si="0"/>
        <v>1</v>
      </c>
      <c r="K19" s="19">
        <f t="shared" si="1"/>
        <v>1</v>
      </c>
      <c r="L19" s="19">
        <f t="shared" si="7"/>
        <v>1</v>
      </c>
      <c r="M19" s="19">
        <f t="shared" si="7"/>
        <v>1</v>
      </c>
      <c r="N19" s="15">
        <f t="shared" si="2"/>
        <v>0.865979381443299</v>
      </c>
      <c r="O19" s="22">
        <f t="shared" si="8"/>
        <v>0.865979381443299</v>
      </c>
      <c r="P19" s="15">
        <f t="shared" si="3"/>
        <v>2.0618556701030926</v>
      </c>
      <c r="Q19" s="19">
        <f t="shared" si="4"/>
        <v>2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4"/>
      <c r="C20" s="4"/>
      <c r="D20" s="4"/>
      <c r="E20" s="4"/>
      <c r="F20" s="4"/>
      <c r="G20" s="4"/>
      <c r="H20" s="4"/>
      <c r="I20" s="4"/>
      <c r="J20" s="19">
        <f t="shared" si="0"/>
        <v>0</v>
      </c>
      <c r="K20" s="19">
        <f t="shared" si="1"/>
        <v>0</v>
      </c>
      <c r="L20" s="19">
        <f t="shared" si="7"/>
        <v>1</v>
      </c>
      <c r="M20" s="19">
        <f t="shared" si="7"/>
        <v>1</v>
      </c>
      <c r="N20" s="15">
        <f t="shared" si="2"/>
        <v>0</v>
      </c>
      <c r="O20" s="22">
        <f t="shared" si="8"/>
        <v>0.865979381443299</v>
      </c>
      <c r="P20" s="15">
        <f t="shared" si="3"/>
        <v>2.0618556701030926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4"/>
      <c r="C21" s="4"/>
      <c r="D21" s="4"/>
      <c r="E21" s="4"/>
      <c r="F21" s="4"/>
      <c r="G21" s="4"/>
      <c r="H21" s="4"/>
      <c r="I21" s="4"/>
      <c r="J21" s="19">
        <f t="shared" si="0"/>
        <v>0</v>
      </c>
      <c r="K21" s="19">
        <f t="shared" si="1"/>
        <v>0</v>
      </c>
      <c r="L21" s="19">
        <f t="shared" si="7"/>
        <v>1</v>
      </c>
      <c r="M21" s="19">
        <f t="shared" si="7"/>
        <v>1</v>
      </c>
      <c r="N21" s="15">
        <f t="shared" si="2"/>
        <v>0</v>
      </c>
      <c r="O21" s="22">
        <f t="shared" si="8"/>
        <v>0.865979381443299</v>
      </c>
      <c r="P21" s="15">
        <f t="shared" si="3"/>
        <v>2.0618556701030926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4"/>
      <c r="C22" s="4"/>
      <c r="D22" s="4"/>
      <c r="E22" s="4"/>
      <c r="F22" s="4"/>
      <c r="G22" s="4"/>
      <c r="H22" s="4"/>
      <c r="I22" s="4"/>
      <c r="J22" s="19">
        <f t="shared" si="0"/>
        <v>0</v>
      </c>
      <c r="K22" s="19">
        <f t="shared" si="1"/>
        <v>0</v>
      </c>
      <c r="L22" s="19">
        <f t="shared" si="7"/>
        <v>1</v>
      </c>
      <c r="M22" s="19">
        <f t="shared" si="7"/>
        <v>1</v>
      </c>
      <c r="N22" s="15">
        <f t="shared" si="2"/>
        <v>0</v>
      </c>
      <c r="O22" s="22">
        <f t="shared" si="8"/>
        <v>0.865979381443299</v>
      </c>
      <c r="P22" s="15">
        <f t="shared" si="3"/>
        <v>2.0618556701030926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4"/>
      <c r="C23" s="4"/>
      <c r="D23" s="4"/>
      <c r="E23" s="4"/>
      <c r="F23" s="4"/>
      <c r="G23" s="4"/>
      <c r="H23" s="4"/>
      <c r="I23" s="4"/>
      <c r="J23" s="19">
        <f t="shared" si="0"/>
        <v>0</v>
      </c>
      <c r="K23" s="19">
        <f t="shared" si="1"/>
        <v>0</v>
      </c>
      <c r="L23" s="19">
        <f t="shared" si="7"/>
        <v>1</v>
      </c>
      <c r="M23" s="19">
        <f t="shared" si="7"/>
        <v>1</v>
      </c>
      <c r="N23" s="15">
        <f t="shared" si="2"/>
        <v>0</v>
      </c>
      <c r="O23" s="22">
        <f t="shared" si="8"/>
        <v>0.865979381443299</v>
      </c>
      <c r="P23" s="15">
        <f t="shared" si="3"/>
        <v>2.0618556701030926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4"/>
      <c r="C24" s="4"/>
      <c r="D24" s="4"/>
      <c r="E24" s="4"/>
      <c r="F24" s="4"/>
      <c r="G24" s="4"/>
      <c r="H24" s="4"/>
      <c r="I24" s="4"/>
      <c r="J24" s="19">
        <f t="shared" si="0"/>
        <v>0</v>
      </c>
      <c r="K24" s="19">
        <f t="shared" si="1"/>
        <v>0</v>
      </c>
      <c r="L24" s="19">
        <f t="shared" si="7"/>
        <v>1</v>
      </c>
      <c r="M24" s="19">
        <f t="shared" si="7"/>
        <v>1</v>
      </c>
      <c r="N24" s="15">
        <f t="shared" si="2"/>
        <v>0</v>
      </c>
      <c r="O24" s="22">
        <f t="shared" si="8"/>
        <v>0.865979381443299</v>
      </c>
      <c r="P24" s="15">
        <f t="shared" si="3"/>
        <v>2.0618556701030926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4"/>
      <c r="C25" s="4"/>
      <c r="D25" s="4"/>
      <c r="E25" s="4"/>
      <c r="F25" s="4"/>
      <c r="G25" s="4"/>
      <c r="H25" s="4"/>
      <c r="I25" s="4"/>
      <c r="J25" s="19">
        <f t="shared" si="0"/>
        <v>0</v>
      </c>
      <c r="K25" s="19">
        <f t="shared" si="1"/>
        <v>0</v>
      </c>
      <c r="L25" s="19">
        <f aca="true" t="shared" si="9" ref="L25:M44">L24+J25</f>
        <v>1</v>
      </c>
      <c r="M25" s="19">
        <f t="shared" si="9"/>
        <v>1</v>
      </c>
      <c r="N25" s="15">
        <f t="shared" si="2"/>
        <v>0</v>
      </c>
      <c r="O25" s="22">
        <f t="shared" si="8"/>
        <v>0.865979381443299</v>
      </c>
      <c r="P25" s="15">
        <f t="shared" si="3"/>
        <v>2.0618556701030926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4"/>
      <c r="C26" s="4"/>
      <c r="D26" s="4"/>
      <c r="E26" s="4"/>
      <c r="F26" s="4"/>
      <c r="G26" s="5">
        <v>1</v>
      </c>
      <c r="H26" s="4"/>
      <c r="I26" s="4"/>
      <c r="J26" s="19">
        <f t="shared" si="0"/>
        <v>0</v>
      </c>
      <c r="K26" s="19">
        <f t="shared" si="1"/>
        <v>1</v>
      </c>
      <c r="L26" s="19">
        <f t="shared" si="9"/>
        <v>1</v>
      </c>
      <c r="M26" s="19">
        <f t="shared" si="9"/>
        <v>2</v>
      </c>
      <c r="N26" s="15">
        <f t="shared" si="2"/>
        <v>0.4329896907216495</v>
      </c>
      <c r="O26" s="22">
        <f t="shared" si="8"/>
        <v>1.2989690721649485</v>
      </c>
      <c r="P26" s="15">
        <f t="shared" si="3"/>
        <v>3.0927835051546384</v>
      </c>
      <c r="Q26" s="19">
        <f t="shared" si="4"/>
        <v>1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4"/>
      <c r="C27" s="4"/>
      <c r="D27" s="4"/>
      <c r="E27" s="4"/>
      <c r="F27" s="4"/>
      <c r="G27" s="4"/>
      <c r="H27" s="4"/>
      <c r="I27" s="4"/>
      <c r="J27" s="19">
        <f t="shared" si="0"/>
        <v>0</v>
      </c>
      <c r="K27" s="19">
        <f t="shared" si="1"/>
        <v>0</v>
      </c>
      <c r="L27" s="19">
        <f t="shared" si="9"/>
        <v>1</v>
      </c>
      <c r="M27" s="19">
        <f t="shared" si="9"/>
        <v>2</v>
      </c>
      <c r="N27" s="15">
        <f t="shared" si="2"/>
        <v>0</v>
      </c>
      <c r="O27" s="22">
        <f t="shared" si="8"/>
        <v>1.2989690721649485</v>
      </c>
      <c r="P27" s="15">
        <f t="shared" si="3"/>
        <v>3.0927835051546384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4"/>
      <c r="C28" s="4"/>
      <c r="D28" s="4"/>
      <c r="E28" s="4"/>
      <c r="F28" s="4"/>
      <c r="G28" s="4"/>
      <c r="H28" s="4"/>
      <c r="I28" s="4"/>
      <c r="J28" s="19">
        <f t="shared" si="0"/>
        <v>0</v>
      </c>
      <c r="K28" s="19">
        <f t="shared" si="1"/>
        <v>0</v>
      </c>
      <c r="L28" s="19">
        <f t="shared" si="9"/>
        <v>1</v>
      </c>
      <c r="M28" s="19">
        <f t="shared" si="9"/>
        <v>2</v>
      </c>
      <c r="N28" s="15">
        <f t="shared" si="2"/>
        <v>0</v>
      </c>
      <c r="O28" s="22">
        <f t="shared" si="8"/>
        <v>1.2989690721649485</v>
      </c>
      <c r="P28" s="15">
        <f t="shared" si="3"/>
        <v>3.0927835051546384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4"/>
      <c r="C29" s="4"/>
      <c r="D29" s="4"/>
      <c r="E29" s="4"/>
      <c r="F29" s="4"/>
      <c r="G29" s="4"/>
      <c r="H29" s="4"/>
      <c r="I29" s="4"/>
      <c r="J29" s="19">
        <f t="shared" si="0"/>
        <v>0</v>
      </c>
      <c r="K29" s="19">
        <f t="shared" si="1"/>
        <v>0</v>
      </c>
      <c r="L29" s="19">
        <f t="shared" si="9"/>
        <v>1</v>
      </c>
      <c r="M29" s="19">
        <f t="shared" si="9"/>
        <v>2</v>
      </c>
      <c r="N29" s="15">
        <f t="shared" si="2"/>
        <v>0</v>
      </c>
      <c r="O29" s="22">
        <f t="shared" si="8"/>
        <v>1.2989690721649485</v>
      </c>
      <c r="P29" s="15">
        <f t="shared" si="3"/>
        <v>3.0927835051546384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4"/>
      <c r="C30" s="4"/>
      <c r="D30" s="4"/>
      <c r="E30" s="4"/>
      <c r="F30" s="4"/>
      <c r="G30" s="4"/>
      <c r="H30" s="4"/>
      <c r="I30" s="4"/>
      <c r="J30" s="19">
        <f t="shared" si="0"/>
        <v>0</v>
      </c>
      <c r="K30" s="19">
        <f t="shared" si="1"/>
        <v>0</v>
      </c>
      <c r="L30" s="19">
        <f t="shared" si="9"/>
        <v>1</v>
      </c>
      <c r="M30" s="19">
        <f t="shared" si="9"/>
        <v>2</v>
      </c>
      <c r="N30" s="15">
        <f t="shared" si="2"/>
        <v>0</v>
      </c>
      <c r="O30" s="22">
        <f t="shared" si="8"/>
        <v>1.2989690721649485</v>
      </c>
      <c r="P30" s="15">
        <f t="shared" si="3"/>
        <v>3.0927835051546384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4"/>
      <c r="C31" s="4"/>
      <c r="D31" s="4"/>
      <c r="E31" s="4"/>
      <c r="F31" s="4"/>
      <c r="G31" s="4"/>
      <c r="H31" s="4"/>
      <c r="I31" s="4"/>
      <c r="J31" s="19">
        <f t="shared" si="0"/>
        <v>0</v>
      </c>
      <c r="K31" s="19">
        <f t="shared" si="1"/>
        <v>0</v>
      </c>
      <c r="L31" s="19">
        <f t="shared" si="9"/>
        <v>1</v>
      </c>
      <c r="M31" s="19">
        <f t="shared" si="9"/>
        <v>2</v>
      </c>
      <c r="N31" s="15">
        <f t="shared" si="2"/>
        <v>0</v>
      </c>
      <c r="O31" s="22">
        <f t="shared" si="8"/>
        <v>1.2989690721649485</v>
      </c>
      <c r="P31" s="15">
        <f t="shared" si="3"/>
        <v>3.0927835051546384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4"/>
      <c r="C32" s="4"/>
      <c r="D32" s="4"/>
      <c r="E32" s="4"/>
      <c r="F32" s="4"/>
      <c r="G32" s="4"/>
      <c r="H32" s="4"/>
      <c r="I32" s="4"/>
      <c r="J32" s="19">
        <f t="shared" si="0"/>
        <v>0</v>
      </c>
      <c r="K32" s="19">
        <f t="shared" si="1"/>
        <v>0</v>
      </c>
      <c r="L32" s="19">
        <f t="shared" si="9"/>
        <v>1</v>
      </c>
      <c r="M32" s="19">
        <f t="shared" si="9"/>
        <v>2</v>
      </c>
      <c r="N32" s="15">
        <f t="shared" si="2"/>
        <v>0</v>
      </c>
      <c r="O32" s="22">
        <f t="shared" si="8"/>
        <v>1.2989690721649485</v>
      </c>
      <c r="P32" s="15">
        <f t="shared" si="3"/>
        <v>3.0927835051546384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4"/>
      <c r="C33" s="4"/>
      <c r="D33" s="4"/>
      <c r="E33" s="4"/>
      <c r="F33" s="4"/>
      <c r="G33" s="5">
        <v>1</v>
      </c>
      <c r="H33" s="4"/>
      <c r="I33" s="4"/>
      <c r="J33" s="19">
        <f t="shared" si="0"/>
        <v>0</v>
      </c>
      <c r="K33" s="19">
        <f t="shared" si="1"/>
        <v>1</v>
      </c>
      <c r="L33" s="19">
        <f t="shared" si="9"/>
        <v>1</v>
      </c>
      <c r="M33" s="19">
        <f t="shared" si="9"/>
        <v>3</v>
      </c>
      <c r="N33" s="15">
        <f t="shared" si="2"/>
        <v>0.4329896907216495</v>
      </c>
      <c r="O33" s="22">
        <f t="shared" si="8"/>
        <v>1.731958762886598</v>
      </c>
      <c r="P33" s="15">
        <f t="shared" si="3"/>
        <v>4.123711340206185</v>
      </c>
      <c r="Q33" s="19">
        <f t="shared" si="4"/>
        <v>1</v>
      </c>
      <c r="R33" s="19">
        <f t="shared" si="5"/>
        <v>0</v>
      </c>
    </row>
    <row r="34" spans="1:18" ht="15">
      <c r="A34" s="20">
        <v>32602</v>
      </c>
      <c r="B34" s="4"/>
      <c r="C34" s="4"/>
      <c r="D34" s="4"/>
      <c r="E34" s="4"/>
      <c r="F34" s="4"/>
      <c r="G34" s="4"/>
      <c r="H34" s="4"/>
      <c r="I34" s="4"/>
      <c r="J34" s="19">
        <f t="shared" si="0"/>
        <v>0</v>
      </c>
      <c r="K34" s="19">
        <f t="shared" si="1"/>
        <v>0</v>
      </c>
      <c r="L34" s="19">
        <f t="shared" si="9"/>
        <v>1</v>
      </c>
      <c r="M34" s="19">
        <f t="shared" si="9"/>
        <v>3</v>
      </c>
      <c r="N34" s="15">
        <f t="shared" si="2"/>
        <v>0</v>
      </c>
      <c r="O34" s="22">
        <f t="shared" si="8"/>
        <v>1.731958762886598</v>
      </c>
      <c r="P34" s="15">
        <f t="shared" si="3"/>
        <v>4.123711340206185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4"/>
      <c r="C35" s="4"/>
      <c r="D35" s="4"/>
      <c r="E35" s="4"/>
      <c r="F35" s="4"/>
      <c r="G35" s="4"/>
      <c r="H35" s="4"/>
      <c r="I35" s="4"/>
      <c r="J35" s="19">
        <f t="shared" si="0"/>
        <v>0</v>
      </c>
      <c r="K35" s="19">
        <f t="shared" si="1"/>
        <v>0</v>
      </c>
      <c r="L35" s="19">
        <f t="shared" si="9"/>
        <v>1</v>
      </c>
      <c r="M35" s="19">
        <f t="shared" si="9"/>
        <v>3</v>
      </c>
      <c r="N35" s="15">
        <f t="shared" si="2"/>
        <v>0</v>
      </c>
      <c r="O35" s="22">
        <f t="shared" si="8"/>
        <v>1.731958762886598</v>
      </c>
      <c r="P35" s="15">
        <f t="shared" si="3"/>
        <v>4.123711340206185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4"/>
      <c r="C36" s="4"/>
      <c r="D36" s="4"/>
      <c r="E36" s="4"/>
      <c r="F36" s="4"/>
      <c r="G36" s="4"/>
      <c r="H36" s="4"/>
      <c r="I36" s="4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</v>
      </c>
      <c r="M36" s="19">
        <f t="shared" si="9"/>
        <v>3</v>
      </c>
      <c r="N36" s="15">
        <f aca="true" t="shared" si="12" ref="N36:N67">(+J36+K36)*($J$96/($J$96+$K$96))</f>
        <v>0</v>
      </c>
      <c r="O36" s="22">
        <f t="shared" si="8"/>
        <v>1.731958762886598</v>
      </c>
      <c r="P36" s="15">
        <f aca="true" t="shared" si="13" ref="P36:P67">O36*100/$N$96</f>
        <v>4.123711340206185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4"/>
      <c r="C37" s="5">
        <v>1</v>
      </c>
      <c r="D37" s="4"/>
      <c r="E37" s="4"/>
      <c r="F37" s="4"/>
      <c r="G37" s="4"/>
      <c r="H37" s="4"/>
      <c r="I37" s="4"/>
      <c r="J37" s="19">
        <f t="shared" si="10"/>
        <v>1</v>
      </c>
      <c r="K37" s="19">
        <f t="shared" si="11"/>
        <v>0</v>
      </c>
      <c r="L37" s="19">
        <f t="shared" si="9"/>
        <v>2</v>
      </c>
      <c r="M37" s="19">
        <f t="shared" si="9"/>
        <v>3</v>
      </c>
      <c r="N37" s="15">
        <f t="shared" si="12"/>
        <v>0.4329896907216495</v>
      </c>
      <c r="O37" s="22">
        <f aca="true" t="shared" si="16" ref="O37:O68">O36+N37</f>
        <v>2.1649484536082477</v>
      </c>
      <c r="P37" s="15">
        <f t="shared" si="13"/>
        <v>5.154639175257731</v>
      </c>
      <c r="Q37" s="19">
        <f t="shared" si="14"/>
        <v>1</v>
      </c>
      <c r="R37" s="19">
        <f t="shared" si="15"/>
        <v>0</v>
      </c>
    </row>
    <row r="38" spans="1:18" ht="15">
      <c r="A38" s="20">
        <v>32606</v>
      </c>
      <c r="B38" s="4"/>
      <c r="C38" s="4"/>
      <c r="D38" s="4"/>
      <c r="E38" s="4"/>
      <c r="F38" s="4"/>
      <c r="G38" s="4"/>
      <c r="H38" s="4"/>
      <c r="I38" s="4"/>
      <c r="J38" s="19">
        <f t="shared" si="10"/>
        <v>0</v>
      </c>
      <c r="K38" s="19">
        <f t="shared" si="11"/>
        <v>0</v>
      </c>
      <c r="L38" s="19">
        <f t="shared" si="9"/>
        <v>2</v>
      </c>
      <c r="M38" s="19">
        <f t="shared" si="9"/>
        <v>3</v>
      </c>
      <c r="N38" s="15">
        <f t="shared" si="12"/>
        <v>0</v>
      </c>
      <c r="O38" s="22">
        <f t="shared" si="16"/>
        <v>2.1649484536082477</v>
      </c>
      <c r="P38" s="15">
        <f t="shared" si="13"/>
        <v>5.154639175257731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4"/>
      <c r="C39" s="4"/>
      <c r="D39" s="4"/>
      <c r="E39" s="4"/>
      <c r="F39" s="4"/>
      <c r="G39" s="4"/>
      <c r="H39" s="4"/>
      <c r="I39" s="4"/>
      <c r="J39" s="19">
        <f t="shared" si="10"/>
        <v>0</v>
      </c>
      <c r="K39" s="19">
        <f t="shared" si="11"/>
        <v>0</v>
      </c>
      <c r="L39" s="19">
        <f t="shared" si="9"/>
        <v>2</v>
      </c>
      <c r="M39" s="19">
        <f t="shared" si="9"/>
        <v>3</v>
      </c>
      <c r="N39" s="15">
        <f t="shared" si="12"/>
        <v>0</v>
      </c>
      <c r="O39" s="22">
        <f t="shared" si="16"/>
        <v>2.1649484536082477</v>
      </c>
      <c r="P39" s="15">
        <f t="shared" si="13"/>
        <v>5.154639175257731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4"/>
      <c r="C40" s="4"/>
      <c r="D40" s="4"/>
      <c r="E40" s="4"/>
      <c r="F40" s="4"/>
      <c r="G40" s="5">
        <v>1</v>
      </c>
      <c r="H40" s="4"/>
      <c r="I40" s="4"/>
      <c r="J40" s="19">
        <f t="shared" si="10"/>
        <v>0</v>
      </c>
      <c r="K40" s="19">
        <f t="shared" si="11"/>
        <v>1</v>
      </c>
      <c r="L40" s="19">
        <f t="shared" si="9"/>
        <v>2</v>
      </c>
      <c r="M40" s="19">
        <f t="shared" si="9"/>
        <v>4</v>
      </c>
      <c r="N40" s="15">
        <f t="shared" si="12"/>
        <v>0.4329896907216495</v>
      </c>
      <c r="O40" s="22">
        <f t="shared" si="16"/>
        <v>2.5979381443298974</v>
      </c>
      <c r="P40" s="15">
        <f t="shared" si="13"/>
        <v>6.185567010309279</v>
      </c>
      <c r="Q40" s="19">
        <f t="shared" si="14"/>
        <v>1</v>
      </c>
      <c r="R40" s="19">
        <f t="shared" si="15"/>
        <v>0</v>
      </c>
    </row>
    <row r="41" spans="1:18" ht="15">
      <c r="A41" s="20">
        <v>32609</v>
      </c>
      <c r="B41" s="4"/>
      <c r="C41" s="4"/>
      <c r="D41" s="4"/>
      <c r="E41" s="4"/>
      <c r="F41" s="4"/>
      <c r="G41" s="4"/>
      <c r="H41" s="4"/>
      <c r="I41" s="4"/>
      <c r="J41" s="19">
        <f t="shared" si="10"/>
        <v>0</v>
      </c>
      <c r="K41" s="19">
        <f t="shared" si="11"/>
        <v>0</v>
      </c>
      <c r="L41" s="19">
        <f t="shared" si="9"/>
        <v>2</v>
      </c>
      <c r="M41" s="19">
        <f t="shared" si="9"/>
        <v>4</v>
      </c>
      <c r="N41" s="15">
        <f t="shared" si="12"/>
        <v>0</v>
      </c>
      <c r="O41" s="22">
        <f t="shared" si="16"/>
        <v>2.5979381443298974</v>
      </c>
      <c r="P41" s="15">
        <f t="shared" si="13"/>
        <v>6.185567010309279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4"/>
      <c r="C42" s="4"/>
      <c r="D42" s="4"/>
      <c r="E42" s="4"/>
      <c r="F42" s="4"/>
      <c r="G42" s="4"/>
      <c r="H42" s="4"/>
      <c r="I42" s="4"/>
      <c r="J42" s="19">
        <f t="shared" si="10"/>
        <v>0</v>
      </c>
      <c r="K42" s="19">
        <f t="shared" si="11"/>
        <v>0</v>
      </c>
      <c r="L42" s="19">
        <f t="shared" si="9"/>
        <v>2</v>
      </c>
      <c r="M42" s="19">
        <f t="shared" si="9"/>
        <v>4</v>
      </c>
      <c r="N42" s="15">
        <f t="shared" si="12"/>
        <v>0</v>
      </c>
      <c r="O42" s="22">
        <f t="shared" si="16"/>
        <v>2.5979381443298974</v>
      </c>
      <c r="P42" s="15">
        <f t="shared" si="13"/>
        <v>6.185567010309279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4"/>
      <c r="C43" s="4"/>
      <c r="D43" s="4"/>
      <c r="E43" s="4"/>
      <c r="F43" s="4"/>
      <c r="G43" s="4"/>
      <c r="H43" s="4"/>
      <c r="I43" s="4"/>
      <c r="J43" s="19">
        <f t="shared" si="10"/>
        <v>0</v>
      </c>
      <c r="K43" s="19">
        <f t="shared" si="11"/>
        <v>0</v>
      </c>
      <c r="L43" s="19">
        <f t="shared" si="9"/>
        <v>2</v>
      </c>
      <c r="M43" s="19">
        <f t="shared" si="9"/>
        <v>4</v>
      </c>
      <c r="N43" s="15">
        <f t="shared" si="12"/>
        <v>0</v>
      </c>
      <c r="O43" s="22">
        <f t="shared" si="16"/>
        <v>2.5979381443298974</v>
      </c>
      <c r="P43" s="15">
        <f t="shared" si="13"/>
        <v>6.185567010309279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4"/>
      <c r="C44" s="5">
        <v>1</v>
      </c>
      <c r="D44" s="4"/>
      <c r="E44" s="4"/>
      <c r="F44" s="4"/>
      <c r="G44" s="4"/>
      <c r="H44" s="4"/>
      <c r="I44" s="4"/>
      <c r="J44" s="19">
        <f t="shared" si="10"/>
        <v>1</v>
      </c>
      <c r="K44" s="19">
        <f t="shared" si="11"/>
        <v>0</v>
      </c>
      <c r="L44" s="19">
        <f t="shared" si="9"/>
        <v>3</v>
      </c>
      <c r="M44" s="19">
        <f t="shared" si="9"/>
        <v>4</v>
      </c>
      <c r="N44" s="15">
        <f t="shared" si="12"/>
        <v>0.4329896907216495</v>
      </c>
      <c r="O44" s="22">
        <f t="shared" si="16"/>
        <v>3.030927835051547</v>
      </c>
      <c r="P44" s="15">
        <f t="shared" si="13"/>
        <v>7.216494845360826</v>
      </c>
      <c r="Q44" s="19">
        <f t="shared" si="14"/>
        <v>1</v>
      </c>
      <c r="R44" s="19">
        <f t="shared" si="15"/>
        <v>0</v>
      </c>
    </row>
    <row r="45" spans="1:18" ht="15">
      <c r="A45" s="20">
        <v>32613</v>
      </c>
      <c r="B45" s="5">
        <v>1</v>
      </c>
      <c r="C45" s="4"/>
      <c r="D45" s="4"/>
      <c r="E45" s="4"/>
      <c r="F45" s="5">
        <v>1</v>
      </c>
      <c r="G45" s="5">
        <v>2</v>
      </c>
      <c r="H45" s="4"/>
      <c r="I45" s="4"/>
      <c r="J45" s="19">
        <f t="shared" si="10"/>
        <v>1</v>
      </c>
      <c r="K45" s="19">
        <f t="shared" si="11"/>
        <v>3</v>
      </c>
      <c r="L45" s="19">
        <f aca="true" t="shared" si="17" ref="L45:M64">L44+J45</f>
        <v>4</v>
      </c>
      <c r="M45" s="19">
        <f t="shared" si="17"/>
        <v>7</v>
      </c>
      <c r="N45" s="15">
        <f t="shared" si="12"/>
        <v>1.731958762886598</v>
      </c>
      <c r="O45" s="22">
        <f t="shared" si="16"/>
        <v>4.762886597938145</v>
      </c>
      <c r="P45" s="15">
        <f t="shared" si="13"/>
        <v>11.34020618556701</v>
      </c>
      <c r="Q45" s="19">
        <f t="shared" si="14"/>
        <v>4</v>
      </c>
      <c r="R45" s="19">
        <f t="shared" si="15"/>
        <v>0</v>
      </c>
    </row>
    <row r="46" spans="1:18" ht="15">
      <c r="A46" s="20">
        <v>32614</v>
      </c>
      <c r="B46" s="4"/>
      <c r="C46" s="4"/>
      <c r="D46" s="4"/>
      <c r="E46" s="4"/>
      <c r="F46" s="4"/>
      <c r="G46" s="4"/>
      <c r="H46" s="4"/>
      <c r="I46" s="4"/>
      <c r="J46" s="19">
        <f t="shared" si="10"/>
        <v>0</v>
      </c>
      <c r="K46" s="19">
        <f t="shared" si="11"/>
        <v>0</v>
      </c>
      <c r="L46" s="19">
        <f t="shared" si="17"/>
        <v>4</v>
      </c>
      <c r="M46" s="19">
        <f t="shared" si="17"/>
        <v>7</v>
      </c>
      <c r="N46" s="15">
        <f t="shared" si="12"/>
        <v>0</v>
      </c>
      <c r="O46" s="22">
        <f t="shared" si="16"/>
        <v>4.762886597938145</v>
      </c>
      <c r="P46" s="15">
        <f t="shared" si="13"/>
        <v>11.34020618556701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5">
        <v>1</v>
      </c>
      <c r="C47" s="5">
        <v>1</v>
      </c>
      <c r="D47" s="4"/>
      <c r="E47" s="4"/>
      <c r="F47" s="4"/>
      <c r="G47" s="4"/>
      <c r="H47" s="4"/>
      <c r="I47" s="4"/>
      <c r="J47" s="19">
        <f t="shared" si="10"/>
        <v>2</v>
      </c>
      <c r="K47" s="19">
        <f t="shared" si="11"/>
        <v>0</v>
      </c>
      <c r="L47" s="19">
        <f t="shared" si="17"/>
        <v>6</v>
      </c>
      <c r="M47" s="19">
        <f t="shared" si="17"/>
        <v>7</v>
      </c>
      <c r="N47" s="15">
        <f t="shared" si="12"/>
        <v>0.865979381443299</v>
      </c>
      <c r="O47" s="22">
        <f t="shared" si="16"/>
        <v>5.628865979381445</v>
      </c>
      <c r="P47" s="15">
        <f t="shared" si="13"/>
        <v>13.402061855670103</v>
      </c>
      <c r="Q47" s="19">
        <f t="shared" si="14"/>
        <v>2</v>
      </c>
      <c r="R47" s="19">
        <f t="shared" si="15"/>
        <v>0</v>
      </c>
    </row>
    <row r="48" spans="1:18" ht="15">
      <c r="A48" s="20">
        <v>32616</v>
      </c>
      <c r="B48" s="4"/>
      <c r="C48" s="4"/>
      <c r="D48" s="4"/>
      <c r="E48" s="4"/>
      <c r="F48" s="4"/>
      <c r="G48" s="4"/>
      <c r="H48" s="4"/>
      <c r="I48" s="4"/>
      <c r="J48" s="19">
        <f t="shared" si="10"/>
        <v>0</v>
      </c>
      <c r="K48" s="19">
        <f t="shared" si="11"/>
        <v>0</v>
      </c>
      <c r="L48" s="19">
        <f t="shared" si="17"/>
        <v>6</v>
      </c>
      <c r="M48" s="19">
        <f t="shared" si="17"/>
        <v>7</v>
      </c>
      <c r="N48" s="15">
        <f t="shared" si="12"/>
        <v>0</v>
      </c>
      <c r="O48" s="22">
        <f t="shared" si="16"/>
        <v>5.628865979381445</v>
      </c>
      <c r="P48" s="15">
        <f t="shared" si="13"/>
        <v>13.402061855670103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4"/>
      <c r="C49" s="5">
        <v>1</v>
      </c>
      <c r="D49" s="4"/>
      <c r="E49" s="4"/>
      <c r="F49" s="4"/>
      <c r="G49" s="5">
        <v>4</v>
      </c>
      <c r="H49" s="4"/>
      <c r="I49" s="4"/>
      <c r="J49" s="19">
        <f t="shared" si="10"/>
        <v>1</v>
      </c>
      <c r="K49" s="19">
        <f t="shared" si="11"/>
        <v>4</v>
      </c>
      <c r="L49" s="19">
        <f t="shared" si="17"/>
        <v>7</v>
      </c>
      <c r="M49" s="19">
        <f t="shared" si="17"/>
        <v>11</v>
      </c>
      <c r="N49" s="15">
        <f t="shared" si="12"/>
        <v>2.1649484536082477</v>
      </c>
      <c r="O49" s="22">
        <f t="shared" si="16"/>
        <v>7.793814432989692</v>
      </c>
      <c r="P49" s="15">
        <f t="shared" si="13"/>
        <v>18.556701030927837</v>
      </c>
      <c r="Q49" s="19">
        <f t="shared" si="14"/>
        <v>5</v>
      </c>
      <c r="R49" s="19">
        <f t="shared" si="15"/>
        <v>0</v>
      </c>
    </row>
    <row r="50" spans="1:18" ht="15">
      <c r="A50" s="20">
        <v>32618</v>
      </c>
      <c r="B50" s="4"/>
      <c r="C50" s="4"/>
      <c r="D50" s="4"/>
      <c r="E50" s="4"/>
      <c r="F50" s="4"/>
      <c r="G50" s="4"/>
      <c r="H50" s="4"/>
      <c r="I50" s="4"/>
      <c r="J50" s="19">
        <f t="shared" si="10"/>
        <v>0</v>
      </c>
      <c r="K50" s="19">
        <f t="shared" si="11"/>
        <v>0</v>
      </c>
      <c r="L50" s="19">
        <f t="shared" si="17"/>
        <v>7</v>
      </c>
      <c r="M50" s="19">
        <f t="shared" si="17"/>
        <v>11</v>
      </c>
      <c r="N50" s="15">
        <f t="shared" si="12"/>
        <v>0</v>
      </c>
      <c r="O50" s="22">
        <f t="shared" si="16"/>
        <v>7.793814432989692</v>
      </c>
      <c r="P50" s="15">
        <f t="shared" si="13"/>
        <v>18.556701030927837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5">
        <v>1</v>
      </c>
      <c r="C51" s="4"/>
      <c r="D51" s="4"/>
      <c r="E51" s="4"/>
      <c r="F51" s="5">
        <v>1</v>
      </c>
      <c r="G51" s="5">
        <v>2</v>
      </c>
      <c r="H51" s="4"/>
      <c r="I51" s="4"/>
      <c r="J51" s="19">
        <f t="shared" si="10"/>
        <v>1</v>
      </c>
      <c r="K51" s="19">
        <f t="shared" si="11"/>
        <v>3</v>
      </c>
      <c r="L51" s="19">
        <f t="shared" si="17"/>
        <v>8</v>
      </c>
      <c r="M51" s="19">
        <f t="shared" si="17"/>
        <v>14</v>
      </c>
      <c r="N51" s="15">
        <f t="shared" si="12"/>
        <v>1.731958762886598</v>
      </c>
      <c r="O51" s="22">
        <f t="shared" si="16"/>
        <v>9.52577319587629</v>
      </c>
      <c r="P51" s="15">
        <f t="shared" si="13"/>
        <v>22.68041237113402</v>
      </c>
      <c r="Q51" s="19">
        <f t="shared" si="14"/>
        <v>4</v>
      </c>
      <c r="R51" s="19">
        <f t="shared" si="15"/>
        <v>0</v>
      </c>
    </row>
    <row r="52" spans="1:18" ht="15">
      <c r="A52" s="20">
        <v>32620</v>
      </c>
      <c r="B52" s="4"/>
      <c r="C52" s="5">
        <v>1</v>
      </c>
      <c r="D52" s="4"/>
      <c r="E52" s="4"/>
      <c r="F52" s="5">
        <v>1</v>
      </c>
      <c r="G52" s="5">
        <v>2</v>
      </c>
      <c r="H52" s="4"/>
      <c r="I52" s="4"/>
      <c r="J52" s="19">
        <f t="shared" si="10"/>
        <v>1</v>
      </c>
      <c r="K52" s="19">
        <f t="shared" si="11"/>
        <v>3</v>
      </c>
      <c r="L52" s="19">
        <f t="shared" si="17"/>
        <v>9</v>
      </c>
      <c r="M52" s="19">
        <f t="shared" si="17"/>
        <v>17</v>
      </c>
      <c r="N52" s="15">
        <f t="shared" si="12"/>
        <v>1.731958762886598</v>
      </c>
      <c r="O52" s="22">
        <f t="shared" si="16"/>
        <v>11.25773195876289</v>
      </c>
      <c r="P52" s="15">
        <f t="shared" si="13"/>
        <v>26.804123711340207</v>
      </c>
      <c r="Q52" s="19">
        <f t="shared" si="14"/>
        <v>4</v>
      </c>
      <c r="R52" s="19">
        <f t="shared" si="15"/>
        <v>0</v>
      </c>
    </row>
    <row r="53" spans="1:19" ht="15">
      <c r="A53" s="20">
        <v>32621</v>
      </c>
      <c r="B53" s="4"/>
      <c r="C53" s="4"/>
      <c r="D53" s="4"/>
      <c r="E53" s="4"/>
      <c r="F53" s="4"/>
      <c r="G53" s="4"/>
      <c r="H53" s="4"/>
      <c r="I53" s="4"/>
      <c r="J53" s="19">
        <f t="shared" si="10"/>
        <v>0</v>
      </c>
      <c r="K53" s="19">
        <f t="shared" si="11"/>
        <v>0</v>
      </c>
      <c r="L53" s="19">
        <f t="shared" si="17"/>
        <v>9</v>
      </c>
      <c r="M53" s="19">
        <f t="shared" si="17"/>
        <v>17</v>
      </c>
      <c r="N53" s="15">
        <f t="shared" si="12"/>
        <v>0</v>
      </c>
      <c r="O53" s="22">
        <f t="shared" si="16"/>
        <v>11.25773195876289</v>
      </c>
      <c r="P53" s="15">
        <f t="shared" si="13"/>
        <v>26.804123711340207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4"/>
      <c r="C54" s="5">
        <v>2</v>
      </c>
      <c r="D54" s="4"/>
      <c r="E54" s="4"/>
      <c r="F54" s="4"/>
      <c r="G54" s="4"/>
      <c r="H54" s="4"/>
      <c r="I54" s="4"/>
      <c r="J54" s="19">
        <f t="shared" si="10"/>
        <v>2</v>
      </c>
      <c r="K54" s="19">
        <f t="shared" si="11"/>
        <v>0</v>
      </c>
      <c r="L54" s="19">
        <f t="shared" si="17"/>
        <v>11</v>
      </c>
      <c r="M54" s="19">
        <f t="shared" si="17"/>
        <v>17</v>
      </c>
      <c r="N54" s="15">
        <f t="shared" si="12"/>
        <v>0.865979381443299</v>
      </c>
      <c r="O54" s="22">
        <f t="shared" si="16"/>
        <v>12.123711340206189</v>
      </c>
      <c r="P54" s="15">
        <f t="shared" si="13"/>
        <v>28.865979381443303</v>
      </c>
      <c r="Q54" s="19">
        <f t="shared" si="14"/>
        <v>2</v>
      </c>
      <c r="R54" s="19">
        <f t="shared" si="15"/>
        <v>0</v>
      </c>
    </row>
    <row r="55" spans="1:18" ht="15">
      <c r="A55" s="20">
        <v>32623</v>
      </c>
      <c r="B55" s="4"/>
      <c r="C55" s="4"/>
      <c r="D55" s="4"/>
      <c r="E55" s="4"/>
      <c r="F55" s="4"/>
      <c r="G55" s="4"/>
      <c r="H55" s="4"/>
      <c r="I55" s="4"/>
      <c r="J55" s="19">
        <f t="shared" si="10"/>
        <v>0</v>
      </c>
      <c r="K55" s="19">
        <f t="shared" si="11"/>
        <v>0</v>
      </c>
      <c r="L55" s="19">
        <f t="shared" si="17"/>
        <v>11</v>
      </c>
      <c r="M55" s="19">
        <f t="shared" si="17"/>
        <v>17</v>
      </c>
      <c r="N55" s="15">
        <f t="shared" si="12"/>
        <v>0</v>
      </c>
      <c r="O55" s="22">
        <f t="shared" si="16"/>
        <v>12.123711340206189</v>
      </c>
      <c r="P55" s="15">
        <f t="shared" si="13"/>
        <v>28.865979381443303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4"/>
      <c r="C56" s="5">
        <v>2</v>
      </c>
      <c r="D56" s="4"/>
      <c r="E56" s="4"/>
      <c r="F56" s="4"/>
      <c r="G56" s="5">
        <v>2</v>
      </c>
      <c r="H56" s="4"/>
      <c r="I56" s="4"/>
      <c r="J56" s="19">
        <f t="shared" si="10"/>
        <v>2</v>
      </c>
      <c r="K56" s="19">
        <f t="shared" si="11"/>
        <v>2</v>
      </c>
      <c r="L56" s="19">
        <f t="shared" si="17"/>
        <v>13</v>
      </c>
      <c r="M56" s="19">
        <f t="shared" si="17"/>
        <v>19</v>
      </c>
      <c r="N56" s="15">
        <f t="shared" si="12"/>
        <v>1.731958762886598</v>
      </c>
      <c r="O56" s="22">
        <f t="shared" si="16"/>
        <v>13.855670103092788</v>
      </c>
      <c r="P56" s="15">
        <f t="shared" si="13"/>
        <v>32.98969072164949</v>
      </c>
      <c r="Q56" s="19">
        <f t="shared" si="14"/>
        <v>4</v>
      </c>
      <c r="R56" s="19">
        <f t="shared" si="15"/>
        <v>0</v>
      </c>
    </row>
    <row r="57" spans="1:18" ht="15">
      <c r="A57" s="20">
        <v>32625</v>
      </c>
      <c r="B57" s="4"/>
      <c r="C57" s="4"/>
      <c r="D57" s="4"/>
      <c r="E57" s="4"/>
      <c r="F57" s="4"/>
      <c r="G57" s="4"/>
      <c r="H57" s="4"/>
      <c r="I57" s="4"/>
      <c r="J57" s="19">
        <f t="shared" si="10"/>
        <v>0</v>
      </c>
      <c r="K57" s="19">
        <f t="shared" si="11"/>
        <v>0</v>
      </c>
      <c r="L57" s="19">
        <f t="shared" si="17"/>
        <v>13</v>
      </c>
      <c r="M57" s="19">
        <f t="shared" si="17"/>
        <v>19</v>
      </c>
      <c r="N57" s="15">
        <f t="shared" si="12"/>
        <v>0</v>
      </c>
      <c r="O57" s="22">
        <f t="shared" si="16"/>
        <v>13.855670103092788</v>
      </c>
      <c r="P57" s="15">
        <f t="shared" si="13"/>
        <v>32.98969072164949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4"/>
      <c r="C58" s="5">
        <v>3</v>
      </c>
      <c r="D58" s="4"/>
      <c r="E58" s="4"/>
      <c r="F58" s="5">
        <v>1</v>
      </c>
      <c r="G58" s="5">
        <v>4</v>
      </c>
      <c r="H58" s="4"/>
      <c r="I58" s="4"/>
      <c r="J58" s="19">
        <f t="shared" si="10"/>
        <v>3</v>
      </c>
      <c r="K58" s="19">
        <f t="shared" si="11"/>
        <v>5</v>
      </c>
      <c r="L58" s="19">
        <f t="shared" si="17"/>
        <v>16</v>
      </c>
      <c r="M58" s="19">
        <f t="shared" si="17"/>
        <v>24</v>
      </c>
      <c r="N58" s="15">
        <f t="shared" si="12"/>
        <v>3.463917525773196</v>
      </c>
      <c r="O58" s="22">
        <f t="shared" si="16"/>
        <v>17.319587628865982</v>
      </c>
      <c r="P58" s="15">
        <f t="shared" si="13"/>
        <v>41.23711340206185</v>
      </c>
      <c r="Q58" s="19">
        <f t="shared" si="14"/>
        <v>8</v>
      </c>
      <c r="R58" s="19">
        <f t="shared" si="15"/>
        <v>0</v>
      </c>
    </row>
    <row r="59" spans="1:18" ht="15">
      <c r="A59" s="20">
        <v>32627</v>
      </c>
      <c r="B59" s="4"/>
      <c r="C59" s="5">
        <v>4</v>
      </c>
      <c r="D59" s="4"/>
      <c r="E59" s="4"/>
      <c r="F59" s="4"/>
      <c r="G59" s="5">
        <v>1</v>
      </c>
      <c r="H59" s="4"/>
      <c r="I59" s="4"/>
      <c r="J59" s="19">
        <f t="shared" si="10"/>
        <v>4</v>
      </c>
      <c r="K59" s="19">
        <f t="shared" si="11"/>
        <v>1</v>
      </c>
      <c r="L59" s="19">
        <f t="shared" si="17"/>
        <v>20</v>
      </c>
      <c r="M59" s="19">
        <f t="shared" si="17"/>
        <v>25</v>
      </c>
      <c r="N59" s="15">
        <f t="shared" si="12"/>
        <v>2.1649484536082477</v>
      </c>
      <c r="O59" s="22">
        <f t="shared" si="16"/>
        <v>19.48453608247423</v>
      </c>
      <c r="P59" s="15">
        <f t="shared" si="13"/>
        <v>46.391752577319586</v>
      </c>
      <c r="Q59" s="19">
        <f t="shared" si="14"/>
        <v>5</v>
      </c>
      <c r="R59" s="19">
        <f t="shared" si="15"/>
        <v>0</v>
      </c>
    </row>
    <row r="60" spans="1:18" ht="15">
      <c r="A60" s="20">
        <v>32628</v>
      </c>
      <c r="B60" s="4"/>
      <c r="C60" s="4"/>
      <c r="D60" s="4"/>
      <c r="E60" s="4"/>
      <c r="F60" s="4"/>
      <c r="G60" s="4"/>
      <c r="H60" s="4"/>
      <c r="I60" s="4"/>
      <c r="J60" s="19">
        <f t="shared" si="10"/>
        <v>0</v>
      </c>
      <c r="K60" s="19">
        <f t="shared" si="11"/>
        <v>0</v>
      </c>
      <c r="L60" s="19">
        <f t="shared" si="17"/>
        <v>20</v>
      </c>
      <c r="M60" s="19">
        <f t="shared" si="17"/>
        <v>25</v>
      </c>
      <c r="N60" s="15">
        <f t="shared" si="12"/>
        <v>0</v>
      </c>
      <c r="O60" s="22">
        <f t="shared" si="16"/>
        <v>19.48453608247423</v>
      </c>
      <c r="P60" s="15">
        <f t="shared" si="13"/>
        <v>46.391752577319586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5">
        <v>1</v>
      </c>
      <c r="C61" s="5">
        <v>2</v>
      </c>
      <c r="D61" s="4"/>
      <c r="E61" s="4"/>
      <c r="F61" s="4"/>
      <c r="G61" s="5">
        <v>3</v>
      </c>
      <c r="H61" s="4"/>
      <c r="I61" s="4"/>
      <c r="J61" s="19">
        <f t="shared" si="10"/>
        <v>3</v>
      </c>
      <c r="K61" s="19">
        <f t="shared" si="11"/>
        <v>3</v>
      </c>
      <c r="L61" s="19">
        <f t="shared" si="17"/>
        <v>23</v>
      </c>
      <c r="M61" s="19">
        <f t="shared" si="17"/>
        <v>28</v>
      </c>
      <c r="N61" s="15">
        <f t="shared" si="12"/>
        <v>2.597938144329897</v>
      </c>
      <c r="O61" s="22">
        <f t="shared" si="16"/>
        <v>22.082474226804127</v>
      </c>
      <c r="P61" s="15">
        <f t="shared" si="13"/>
        <v>52.57731958762887</v>
      </c>
      <c r="Q61" s="19">
        <f t="shared" si="14"/>
        <v>6</v>
      </c>
      <c r="R61" s="19">
        <f t="shared" si="15"/>
        <v>0</v>
      </c>
    </row>
    <row r="62" spans="1:18" ht="15">
      <c r="A62" s="20">
        <v>32630</v>
      </c>
      <c r="B62" s="4"/>
      <c r="C62" s="4"/>
      <c r="D62" s="4"/>
      <c r="E62" s="4"/>
      <c r="F62" s="4"/>
      <c r="G62" s="4"/>
      <c r="H62" s="4"/>
      <c r="I62" s="4"/>
      <c r="J62" s="19">
        <f t="shared" si="10"/>
        <v>0</v>
      </c>
      <c r="K62" s="19">
        <f t="shared" si="11"/>
        <v>0</v>
      </c>
      <c r="L62" s="19">
        <f t="shared" si="17"/>
        <v>23</v>
      </c>
      <c r="M62" s="19">
        <f t="shared" si="17"/>
        <v>28</v>
      </c>
      <c r="N62" s="15">
        <f t="shared" si="12"/>
        <v>0</v>
      </c>
      <c r="O62" s="22">
        <f t="shared" si="16"/>
        <v>22.082474226804127</v>
      </c>
      <c r="P62" s="15">
        <f t="shared" si="13"/>
        <v>52.57731958762887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5">
        <v>1</v>
      </c>
      <c r="C63" s="5">
        <v>3</v>
      </c>
      <c r="D63" s="4"/>
      <c r="E63" s="4"/>
      <c r="F63" s="4"/>
      <c r="G63" s="5">
        <v>2</v>
      </c>
      <c r="H63" s="4"/>
      <c r="I63" s="4"/>
      <c r="J63" s="19">
        <f t="shared" si="10"/>
        <v>4</v>
      </c>
      <c r="K63" s="19">
        <f t="shared" si="11"/>
        <v>2</v>
      </c>
      <c r="L63" s="19">
        <f t="shared" si="17"/>
        <v>27</v>
      </c>
      <c r="M63" s="19">
        <f t="shared" si="17"/>
        <v>30</v>
      </c>
      <c r="N63" s="15">
        <f t="shared" si="12"/>
        <v>2.597938144329897</v>
      </c>
      <c r="O63" s="22">
        <f t="shared" si="16"/>
        <v>24.680412371134025</v>
      </c>
      <c r="P63" s="15">
        <f t="shared" si="13"/>
        <v>58.76288659793815</v>
      </c>
      <c r="Q63" s="19">
        <f t="shared" si="14"/>
        <v>6</v>
      </c>
      <c r="R63" s="19">
        <f t="shared" si="15"/>
        <v>0</v>
      </c>
    </row>
    <row r="64" spans="1:18" ht="15">
      <c r="A64" s="20">
        <v>32632</v>
      </c>
      <c r="B64" s="4"/>
      <c r="C64" s="4"/>
      <c r="D64" s="4"/>
      <c r="E64" s="4"/>
      <c r="F64" s="4"/>
      <c r="G64" s="4"/>
      <c r="H64" s="4"/>
      <c r="I64" s="4"/>
      <c r="J64" s="19">
        <f t="shared" si="10"/>
        <v>0</v>
      </c>
      <c r="K64" s="19">
        <f t="shared" si="11"/>
        <v>0</v>
      </c>
      <c r="L64" s="19">
        <f t="shared" si="17"/>
        <v>27</v>
      </c>
      <c r="M64" s="19">
        <f t="shared" si="17"/>
        <v>30</v>
      </c>
      <c r="N64" s="15">
        <f t="shared" si="12"/>
        <v>0</v>
      </c>
      <c r="O64" s="22">
        <f t="shared" si="16"/>
        <v>24.680412371134025</v>
      </c>
      <c r="P64" s="15">
        <f t="shared" si="13"/>
        <v>58.76288659793815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4"/>
      <c r="C65" s="4"/>
      <c r="D65" s="4"/>
      <c r="E65" s="4"/>
      <c r="F65" s="5">
        <v>3</v>
      </c>
      <c r="G65" s="5">
        <v>7</v>
      </c>
      <c r="H65" s="4"/>
      <c r="I65" s="4"/>
      <c r="J65" s="19">
        <f t="shared" si="10"/>
        <v>0</v>
      </c>
      <c r="K65" s="19">
        <f t="shared" si="11"/>
        <v>10</v>
      </c>
      <c r="L65" s="19">
        <f aca="true" t="shared" si="18" ref="L65:M84">L64+J65</f>
        <v>27</v>
      </c>
      <c r="M65" s="19">
        <f t="shared" si="18"/>
        <v>40</v>
      </c>
      <c r="N65" s="15">
        <f t="shared" si="12"/>
        <v>4.3298969072164954</v>
      </c>
      <c r="O65" s="22">
        <f t="shared" si="16"/>
        <v>29.01030927835052</v>
      </c>
      <c r="P65" s="15">
        <f t="shared" si="13"/>
        <v>69.0721649484536</v>
      </c>
      <c r="Q65" s="19">
        <f t="shared" si="14"/>
        <v>10</v>
      </c>
      <c r="R65" s="19">
        <f t="shared" si="15"/>
        <v>0</v>
      </c>
    </row>
    <row r="66" spans="1:18" ht="15">
      <c r="A66" s="20">
        <v>32634</v>
      </c>
      <c r="B66" s="4"/>
      <c r="C66" s="4"/>
      <c r="D66" s="4"/>
      <c r="E66" s="4"/>
      <c r="F66" s="5">
        <v>1</v>
      </c>
      <c r="G66" s="5">
        <v>1</v>
      </c>
      <c r="H66" s="4"/>
      <c r="I66" s="4"/>
      <c r="J66" s="19">
        <f t="shared" si="10"/>
        <v>0</v>
      </c>
      <c r="K66" s="19">
        <f t="shared" si="11"/>
        <v>2</v>
      </c>
      <c r="L66" s="19">
        <f t="shared" si="18"/>
        <v>27</v>
      </c>
      <c r="M66" s="19">
        <f t="shared" si="18"/>
        <v>42</v>
      </c>
      <c r="N66" s="15">
        <f t="shared" si="12"/>
        <v>0.865979381443299</v>
      </c>
      <c r="O66" s="22">
        <f t="shared" si="16"/>
        <v>29.87628865979382</v>
      </c>
      <c r="P66" s="15">
        <f t="shared" si="13"/>
        <v>71.13402061855669</v>
      </c>
      <c r="Q66" s="19">
        <f t="shared" si="14"/>
        <v>2</v>
      </c>
      <c r="R66" s="19">
        <f t="shared" si="15"/>
        <v>0</v>
      </c>
    </row>
    <row r="67" spans="1:19" ht="15">
      <c r="A67" s="20">
        <v>32635</v>
      </c>
      <c r="B67" s="4"/>
      <c r="C67" s="4"/>
      <c r="D67" s="4"/>
      <c r="E67" s="4"/>
      <c r="F67" s="4"/>
      <c r="G67" s="4"/>
      <c r="H67" s="4"/>
      <c r="I67" s="4"/>
      <c r="J67" s="19">
        <f t="shared" si="10"/>
        <v>0</v>
      </c>
      <c r="K67" s="19">
        <f t="shared" si="11"/>
        <v>0</v>
      </c>
      <c r="L67" s="19">
        <f t="shared" si="18"/>
        <v>27</v>
      </c>
      <c r="M67" s="19">
        <f t="shared" si="18"/>
        <v>42</v>
      </c>
      <c r="N67" s="15">
        <f t="shared" si="12"/>
        <v>0</v>
      </c>
      <c r="O67" s="22">
        <f t="shared" si="16"/>
        <v>29.87628865979382</v>
      </c>
      <c r="P67" s="15">
        <f t="shared" si="13"/>
        <v>71.13402061855669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5">
        <v>1</v>
      </c>
      <c r="C68" s="4"/>
      <c r="D68" s="4"/>
      <c r="E68" s="4"/>
      <c r="F68" s="4"/>
      <c r="G68" s="4"/>
      <c r="H68" s="4"/>
      <c r="I68" s="4"/>
      <c r="J68" s="19">
        <f aca="true" t="shared" si="19" ref="J68:J94">+B68+C68-D68-E68</f>
        <v>1</v>
      </c>
      <c r="K68" s="19">
        <f aca="true" t="shared" si="20" ref="K68:K94">+F68+G68-H68-I68</f>
        <v>0</v>
      </c>
      <c r="L68" s="19">
        <f t="shared" si="18"/>
        <v>28</v>
      </c>
      <c r="M68" s="19">
        <f t="shared" si="18"/>
        <v>42</v>
      </c>
      <c r="N68" s="15">
        <f aca="true" t="shared" si="21" ref="N68:N94">(+J68+K68)*($J$96/($J$96+$K$96))</f>
        <v>0.4329896907216495</v>
      </c>
      <c r="O68" s="22">
        <f t="shared" si="16"/>
        <v>30.309278350515466</v>
      </c>
      <c r="P68" s="15">
        <f aca="true" t="shared" si="22" ref="P68:P94">O68*100/$N$96</f>
        <v>72.16494845360823</v>
      </c>
      <c r="Q68" s="19">
        <f aca="true" t="shared" si="23" ref="Q68:Q94">+B68+C68+F68+G68</f>
        <v>1</v>
      </c>
      <c r="R68" s="19">
        <f aca="true" t="shared" si="24" ref="R68:R94">D68+E68+H68+I68</f>
        <v>0</v>
      </c>
    </row>
    <row r="69" spans="1:18" ht="15">
      <c r="A69" s="20">
        <v>32637</v>
      </c>
      <c r="B69" s="4"/>
      <c r="C69" s="4"/>
      <c r="D69" s="4"/>
      <c r="E69" s="4"/>
      <c r="F69" s="4"/>
      <c r="G69" s="4"/>
      <c r="H69" s="4"/>
      <c r="I69" s="4"/>
      <c r="J69" s="19">
        <f t="shared" si="19"/>
        <v>0</v>
      </c>
      <c r="K69" s="19">
        <f t="shared" si="20"/>
        <v>0</v>
      </c>
      <c r="L69" s="19">
        <f t="shared" si="18"/>
        <v>28</v>
      </c>
      <c r="M69" s="19">
        <f t="shared" si="18"/>
        <v>42</v>
      </c>
      <c r="N69" s="15">
        <f t="shared" si="21"/>
        <v>0</v>
      </c>
      <c r="O69" s="22">
        <f aca="true" t="shared" si="25" ref="O69:O94">O68+N69</f>
        <v>30.309278350515466</v>
      </c>
      <c r="P69" s="15">
        <f t="shared" si="22"/>
        <v>72.16494845360823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4"/>
      <c r="C70" s="5">
        <v>1</v>
      </c>
      <c r="D70" s="4"/>
      <c r="E70" s="4"/>
      <c r="F70" s="4"/>
      <c r="G70" s="4"/>
      <c r="H70" s="4"/>
      <c r="I70" s="4"/>
      <c r="J70" s="19">
        <f t="shared" si="19"/>
        <v>1</v>
      </c>
      <c r="K70" s="19">
        <f t="shared" si="20"/>
        <v>0</v>
      </c>
      <c r="L70" s="19">
        <f t="shared" si="18"/>
        <v>29</v>
      </c>
      <c r="M70" s="19">
        <f t="shared" si="18"/>
        <v>42</v>
      </c>
      <c r="N70" s="15">
        <f t="shared" si="21"/>
        <v>0.4329896907216495</v>
      </c>
      <c r="O70" s="22">
        <f t="shared" si="25"/>
        <v>30.742268041237114</v>
      </c>
      <c r="P70" s="15">
        <f t="shared" si="22"/>
        <v>73.19587628865979</v>
      </c>
      <c r="Q70" s="19">
        <f t="shared" si="23"/>
        <v>1</v>
      </c>
      <c r="R70" s="19">
        <f t="shared" si="24"/>
        <v>0</v>
      </c>
    </row>
    <row r="71" spans="1:18" ht="15">
      <c r="A71" s="20">
        <v>32639</v>
      </c>
      <c r="B71" s="4"/>
      <c r="C71" s="4"/>
      <c r="D71" s="4"/>
      <c r="E71" s="4"/>
      <c r="F71" s="4"/>
      <c r="G71" s="4"/>
      <c r="H71" s="4"/>
      <c r="I71" s="4"/>
      <c r="J71" s="19">
        <f t="shared" si="19"/>
        <v>0</v>
      </c>
      <c r="K71" s="19">
        <f t="shared" si="20"/>
        <v>0</v>
      </c>
      <c r="L71" s="19">
        <f t="shared" si="18"/>
        <v>29</v>
      </c>
      <c r="M71" s="19">
        <f t="shared" si="18"/>
        <v>42</v>
      </c>
      <c r="N71" s="15">
        <f t="shared" si="21"/>
        <v>0</v>
      </c>
      <c r="O71" s="22">
        <f t="shared" si="25"/>
        <v>30.742268041237114</v>
      </c>
      <c r="P71" s="15">
        <f t="shared" si="22"/>
        <v>73.19587628865979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4"/>
      <c r="C72" s="5">
        <v>2</v>
      </c>
      <c r="D72" s="4"/>
      <c r="E72" s="4"/>
      <c r="F72" s="4"/>
      <c r="G72" s="5">
        <v>1</v>
      </c>
      <c r="H72" s="4"/>
      <c r="I72" s="4"/>
      <c r="J72" s="19">
        <f t="shared" si="19"/>
        <v>2</v>
      </c>
      <c r="K72" s="19">
        <f t="shared" si="20"/>
        <v>1</v>
      </c>
      <c r="L72" s="19">
        <f t="shared" si="18"/>
        <v>31</v>
      </c>
      <c r="M72" s="19">
        <f t="shared" si="18"/>
        <v>43</v>
      </c>
      <c r="N72" s="15">
        <f t="shared" si="21"/>
        <v>1.2989690721649485</v>
      </c>
      <c r="O72" s="22">
        <f t="shared" si="25"/>
        <v>32.04123711340206</v>
      </c>
      <c r="P72" s="15">
        <f t="shared" si="22"/>
        <v>76.28865979381442</v>
      </c>
      <c r="Q72" s="19">
        <f t="shared" si="23"/>
        <v>3</v>
      </c>
      <c r="R72" s="19">
        <f t="shared" si="24"/>
        <v>0</v>
      </c>
    </row>
    <row r="73" spans="1:18" ht="15">
      <c r="A73" s="20">
        <v>32641</v>
      </c>
      <c r="B73" s="5">
        <v>1</v>
      </c>
      <c r="C73" s="4"/>
      <c r="D73" s="4"/>
      <c r="E73" s="4"/>
      <c r="F73" s="4"/>
      <c r="G73" s="5">
        <v>2</v>
      </c>
      <c r="H73" s="4"/>
      <c r="I73" s="4"/>
      <c r="J73" s="19">
        <f t="shared" si="19"/>
        <v>1</v>
      </c>
      <c r="K73" s="19">
        <f t="shared" si="20"/>
        <v>2</v>
      </c>
      <c r="L73" s="19">
        <f t="shared" si="18"/>
        <v>32</v>
      </c>
      <c r="M73" s="19">
        <f t="shared" si="18"/>
        <v>45</v>
      </c>
      <c r="N73" s="15">
        <f t="shared" si="21"/>
        <v>1.2989690721649485</v>
      </c>
      <c r="O73" s="22">
        <f t="shared" si="25"/>
        <v>33.34020618556701</v>
      </c>
      <c r="P73" s="15">
        <f t="shared" si="22"/>
        <v>79.38144329896906</v>
      </c>
      <c r="Q73" s="19">
        <f t="shared" si="23"/>
        <v>3</v>
      </c>
      <c r="R73" s="19">
        <f t="shared" si="24"/>
        <v>0</v>
      </c>
    </row>
    <row r="74" spans="1:18" ht="15">
      <c r="A74" s="20">
        <v>32642</v>
      </c>
      <c r="B74" s="4"/>
      <c r="C74" s="5">
        <v>3</v>
      </c>
      <c r="D74" s="4"/>
      <c r="E74" s="4"/>
      <c r="F74" s="4"/>
      <c r="G74" s="5">
        <v>1</v>
      </c>
      <c r="H74" s="4"/>
      <c r="I74" s="4"/>
      <c r="J74" s="19">
        <f t="shared" si="19"/>
        <v>3</v>
      </c>
      <c r="K74" s="19">
        <f t="shared" si="20"/>
        <v>1</v>
      </c>
      <c r="L74" s="19">
        <f t="shared" si="18"/>
        <v>35</v>
      </c>
      <c r="M74" s="19">
        <f t="shared" si="18"/>
        <v>46</v>
      </c>
      <c r="N74" s="15">
        <f t="shared" si="21"/>
        <v>1.731958762886598</v>
      </c>
      <c r="O74" s="22">
        <f t="shared" si="25"/>
        <v>35.07216494845361</v>
      </c>
      <c r="P74" s="15">
        <f t="shared" si="22"/>
        <v>83.50515463917525</v>
      </c>
      <c r="Q74" s="19">
        <f t="shared" si="23"/>
        <v>4</v>
      </c>
      <c r="R74" s="19">
        <f t="shared" si="24"/>
        <v>0</v>
      </c>
    </row>
    <row r="75" spans="1:18" ht="15">
      <c r="A75" s="20">
        <v>32643</v>
      </c>
      <c r="B75" s="4"/>
      <c r="C75" s="4"/>
      <c r="D75" s="4"/>
      <c r="E75" s="4"/>
      <c r="F75" s="4"/>
      <c r="G75" s="4"/>
      <c r="H75" s="4"/>
      <c r="I75" s="4"/>
      <c r="J75" s="19">
        <f t="shared" si="19"/>
        <v>0</v>
      </c>
      <c r="K75" s="19">
        <f t="shared" si="20"/>
        <v>0</v>
      </c>
      <c r="L75" s="19">
        <f t="shared" si="18"/>
        <v>35</v>
      </c>
      <c r="M75" s="19">
        <f t="shared" si="18"/>
        <v>46</v>
      </c>
      <c r="N75" s="15">
        <f t="shared" si="21"/>
        <v>0</v>
      </c>
      <c r="O75" s="22">
        <f t="shared" si="25"/>
        <v>35.07216494845361</v>
      </c>
      <c r="P75" s="15">
        <f t="shared" si="22"/>
        <v>83.50515463917525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5">
        <v>1</v>
      </c>
      <c r="C76" s="5">
        <v>2</v>
      </c>
      <c r="D76" s="4"/>
      <c r="E76" s="5">
        <v>1</v>
      </c>
      <c r="F76" s="4"/>
      <c r="G76" s="5">
        <v>2</v>
      </c>
      <c r="H76" s="4"/>
      <c r="I76" s="4"/>
      <c r="J76" s="19">
        <f t="shared" si="19"/>
        <v>2</v>
      </c>
      <c r="K76" s="19">
        <f t="shared" si="20"/>
        <v>2</v>
      </c>
      <c r="L76" s="19">
        <f t="shared" si="18"/>
        <v>37</v>
      </c>
      <c r="M76" s="19">
        <f t="shared" si="18"/>
        <v>48</v>
      </c>
      <c r="N76" s="15">
        <f t="shared" si="21"/>
        <v>1.731958762886598</v>
      </c>
      <c r="O76" s="22">
        <f t="shared" si="25"/>
        <v>36.80412371134021</v>
      </c>
      <c r="P76" s="15">
        <f t="shared" si="22"/>
        <v>87.62886597938144</v>
      </c>
      <c r="Q76" s="19">
        <f t="shared" si="23"/>
        <v>5</v>
      </c>
      <c r="R76" s="19">
        <f t="shared" si="24"/>
        <v>1</v>
      </c>
    </row>
    <row r="77" spans="1:18" ht="15">
      <c r="A77" s="20">
        <v>32645</v>
      </c>
      <c r="B77" s="4"/>
      <c r="C77" s="4"/>
      <c r="D77" s="4"/>
      <c r="E77" s="4"/>
      <c r="F77" s="4"/>
      <c r="G77" s="4"/>
      <c r="H77" s="4"/>
      <c r="I77" s="4"/>
      <c r="J77" s="19">
        <f t="shared" si="19"/>
        <v>0</v>
      </c>
      <c r="K77" s="19">
        <f t="shared" si="20"/>
        <v>0</v>
      </c>
      <c r="L77" s="19">
        <f t="shared" si="18"/>
        <v>37</v>
      </c>
      <c r="M77" s="19">
        <f t="shared" si="18"/>
        <v>48</v>
      </c>
      <c r="N77" s="15">
        <f t="shared" si="21"/>
        <v>0</v>
      </c>
      <c r="O77" s="22">
        <f t="shared" si="25"/>
        <v>36.80412371134021</v>
      </c>
      <c r="P77" s="15">
        <f t="shared" si="22"/>
        <v>87.62886597938144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4"/>
      <c r="C78" s="5">
        <v>1</v>
      </c>
      <c r="D78" s="4"/>
      <c r="E78" s="4"/>
      <c r="F78" s="4"/>
      <c r="G78" s="4"/>
      <c r="H78" s="4"/>
      <c r="I78" s="4"/>
      <c r="J78" s="19">
        <f t="shared" si="19"/>
        <v>1</v>
      </c>
      <c r="K78" s="19">
        <f t="shared" si="20"/>
        <v>0</v>
      </c>
      <c r="L78" s="19">
        <f t="shared" si="18"/>
        <v>38</v>
      </c>
      <c r="M78" s="19">
        <f t="shared" si="18"/>
        <v>48</v>
      </c>
      <c r="N78" s="15">
        <f t="shared" si="21"/>
        <v>0.4329896907216495</v>
      </c>
      <c r="O78" s="22">
        <f t="shared" si="25"/>
        <v>37.23711340206186</v>
      </c>
      <c r="P78" s="15">
        <f t="shared" si="22"/>
        <v>88.65979381443299</v>
      </c>
      <c r="Q78" s="19">
        <f t="shared" si="23"/>
        <v>1</v>
      </c>
      <c r="R78" s="19">
        <f t="shared" si="24"/>
        <v>0</v>
      </c>
    </row>
    <row r="79" spans="1:18" ht="15">
      <c r="A79" s="20">
        <v>32647</v>
      </c>
      <c r="B79" s="4"/>
      <c r="C79" s="4"/>
      <c r="D79" s="4"/>
      <c r="E79" s="4"/>
      <c r="F79" s="4"/>
      <c r="G79" s="4"/>
      <c r="H79" s="4"/>
      <c r="I79" s="4"/>
      <c r="J79" s="19">
        <f t="shared" si="19"/>
        <v>0</v>
      </c>
      <c r="K79" s="19">
        <f t="shared" si="20"/>
        <v>0</v>
      </c>
      <c r="L79" s="19">
        <f t="shared" si="18"/>
        <v>38</v>
      </c>
      <c r="M79" s="19">
        <f t="shared" si="18"/>
        <v>48</v>
      </c>
      <c r="N79" s="15">
        <f t="shared" si="21"/>
        <v>0</v>
      </c>
      <c r="O79" s="22">
        <f t="shared" si="25"/>
        <v>37.23711340206186</v>
      </c>
      <c r="P79" s="15">
        <f t="shared" si="22"/>
        <v>88.65979381443299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4"/>
      <c r="C80" s="5">
        <v>1</v>
      </c>
      <c r="D80" s="4"/>
      <c r="E80" s="5">
        <v>1</v>
      </c>
      <c r="F80" s="4"/>
      <c r="G80" s="5">
        <v>3</v>
      </c>
      <c r="H80" s="4"/>
      <c r="I80" s="4"/>
      <c r="J80" s="19">
        <f t="shared" si="19"/>
        <v>0</v>
      </c>
      <c r="K80" s="19">
        <f t="shared" si="20"/>
        <v>3</v>
      </c>
      <c r="L80" s="19">
        <f t="shared" si="18"/>
        <v>38</v>
      </c>
      <c r="M80" s="19">
        <f t="shared" si="18"/>
        <v>51</v>
      </c>
      <c r="N80" s="15">
        <f t="shared" si="21"/>
        <v>1.2989690721649485</v>
      </c>
      <c r="O80" s="22">
        <f t="shared" si="25"/>
        <v>38.53608247422681</v>
      </c>
      <c r="P80" s="15">
        <f t="shared" si="22"/>
        <v>91.75257731958763</v>
      </c>
      <c r="Q80" s="19">
        <f t="shared" si="23"/>
        <v>4</v>
      </c>
      <c r="R80" s="19">
        <f t="shared" si="24"/>
        <v>1</v>
      </c>
    </row>
    <row r="81" spans="1:19" ht="15">
      <c r="A81" s="20">
        <v>32649</v>
      </c>
      <c r="B81" s="4"/>
      <c r="C81" s="4"/>
      <c r="D81" s="4"/>
      <c r="E81" s="4"/>
      <c r="F81" s="4"/>
      <c r="G81" s="4"/>
      <c r="H81" s="4"/>
      <c r="I81" s="4"/>
      <c r="J81" s="19">
        <f t="shared" si="19"/>
        <v>0</v>
      </c>
      <c r="K81" s="19">
        <f t="shared" si="20"/>
        <v>0</v>
      </c>
      <c r="L81" s="19">
        <f t="shared" si="18"/>
        <v>38</v>
      </c>
      <c r="M81" s="19">
        <f t="shared" si="18"/>
        <v>51</v>
      </c>
      <c r="N81" s="15">
        <f t="shared" si="21"/>
        <v>0</v>
      </c>
      <c r="O81" s="22">
        <f t="shared" si="25"/>
        <v>38.53608247422681</v>
      </c>
      <c r="P81" s="15">
        <f t="shared" si="22"/>
        <v>91.75257731958763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4"/>
      <c r="C82" s="5">
        <v>1</v>
      </c>
      <c r="D82" s="4"/>
      <c r="E82" s="4"/>
      <c r="F82" s="4"/>
      <c r="G82" s="5">
        <v>1</v>
      </c>
      <c r="H82" s="4"/>
      <c r="I82" s="4"/>
      <c r="J82" s="19">
        <f t="shared" si="19"/>
        <v>1</v>
      </c>
      <c r="K82" s="19">
        <f t="shared" si="20"/>
        <v>1</v>
      </c>
      <c r="L82" s="19">
        <f t="shared" si="18"/>
        <v>39</v>
      </c>
      <c r="M82" s="19">
        <f t="shared" si="18"/>
        <v>52</v>
      </c>
      <c r="N82" s="15">
        <f t="shared" si="21"/>
        <v>0.865979381443299</v>
      </c>
      <c r="O82" s="22">
        <f t="shared" si="25"/>
        <v>39.402061855670105</v>
      </c>
      <c r="P82" s="15">
        <f t="shared" si="22"/>
        <v>93.8144329896907</v>
      </c>
      <c r="Q82" s="19">
        <f t="shared" si="23"/>
        <v>2</v>
      </c>
      <c r="R82" s="19">
        <f t="shared" si="24"/>
        <v>0</v>
      </c>
    </row>
    <row r="83" spans="1:18" ht="15">
      <c r="A83" s="20">
        <v>32651</v>
      </c>
      <c r="B83" s="4"/>
      <c r="C83" s="4"/>
      <c r="D83" s="4"/>
      <c r="E83" s="4"/>
      <c r="F83" s="4"/>
      <c r="G83" s="4"/>
      <c r="H83" s="4"/>
      <c r="I83" s="4"/>
      <c r="J83" s="19">
        <f t="shared" si="19"/>
        <v>0</v>
      </c>
      <c r="K83" s="19">
        <f t="shared" si="20"/>
        <v>0</v>
      </c>
      <c r="L83" s="19">
        <f t="shared" si="18"/>
        <v>39</v>
      </c>
      <c r="M83" s="19">
        <f t="shared" si="18"/>
        <v>52</v>
      </c>
      <c r="N83" s="15">
        <f t="shared" si="21"/>
        <v>0</v>
      </c>
      <c r="O83" s="22">
        <f t="shared" si="25"/>
        <v>39.402061855670105</v>
      </c>
      <c r="P83" s="15">
        <f t="shared" si="22"/>
        <v>93.8144329896907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4"/>
      <c r="C84" s="4"/>
      <c r="D84" s="4"/>
      <c r="E84" s="4"/>
      <c r="F84" s="4"/>
      <c r="G84" s="4"/>
      <c r="H84" s="4"/>
      <c r="I84" s="4"/>
      <c r="J84" s="19">
        <f t="shared" si="19"/>
        <v>0</v>
      </c>
      <c r="K84" s="19">
        <f t="shared" si="20"/>
        <v>0</v>
      </c>
      <c r="L84" s="19">
        <f t="shared" si="18"/>
        <v>39</v>
      </c>
      <c r="M84" s="19">
        <f t="shared" si="18"/>
        <v>52</v>
      </c>
      <c r="N84" s="15">
        <f t="shared" si="21"/>
        <v>0</v>
      </c>
      <c r="O84" s="22">
        <f t="shared" si="25"/>
        <v>39.402061855670105</v>
      </c>
      <c r="P84" s="15">
        <f t="shared" si="22"/>
        <v>93.8144329896907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4"/>
      <c r="C85" s="5">
        <v>1</v>
      </c>
      <c r="D85" s="4"/>
      <c r="E85" s="4"/>
      <c r="F85" s="5">
        <v>1</v>
      </c>
      <c r="G85" s="5">
        <v>1</v>
      </c>
      <c r="H85" s="4"/>
      <c r="I85" s="4"/>
      <c r="J85" s="19">
        <f t="shared" si="19"/>
        <v>1</v>
      </c>
      <c r="K85" s="19">
        <f t="shared" si="20"/>
        <v>2</v>
      </c>
      <c r="L85" s="19">
        <f aca="true" t="shared" si="26" ref="L85:M94">L84+J85</f>
        <v>40</v>
      </c>
      <c r="M85" s="19">
        <f t="shared" si="26"/>
        <v>54</v>
      </c>
      <c r="N85" s="15">
        <f t="shared" si="21"/>
        <v>1.2989690721649485</v>
      </c>
      <c r="O85" s="22">
        <f t="shared" si="25"/>
        <v>40.701030927835056</v>
      </c>
      <c r="P85" s="15">
        <f t="shared" si="22"/>
        <v>96.90721649484536</v>
      </c>
      <c r="Q85" s="19">
        <f t="shared" si="23"/>
        <v>3</v>
      </c>
      <c r="R85" s="19">
        <f t="shared" si="24"/>
        <v>0</v>
      </c>
    </row>
    <row r="86" spans="1:18" ht="15">
      <c r="A86" s="20">
        <v>32654</v>
      </c>
      <c r="B86" s="4"/>
      <c r="C86" s="4"/>
      <c r="D86" s="4"/>
      <c r="E86" s="4"/>
      <c r="F86" s="4"/>
      <c r="G86" s="4"/>
      <c r="H86" s="4"/>
      <c r="I86" s="4"/>
      <c r="J86" s="19">
        <f t="shared" si="19"/>
        <v>0</v>
      </c>
      <c r="K86" s="19">
        <f t="shared" si="20"/>
        <v>0</v>
      </c>
      <c r="L86" s="19">
        <f t="shared" si="26"/>
        <v>40</v>
      </c>
      <c r="M86" s="19">
        <f t="shared" si="26"/>
        <v>54</v>
      </c>
      <c r="N86" s="15">
        <f t="shared" si="21"/>
        <v>0</v>
      </c>
      <c r="O86" s="22">
        <f t="shared" si="25"/>
        <v>40.701030927835056</v>
      </c>
      <c r="P86" s="15">
        <f t="shared" si="22"/>
        <v>96.90721649484536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4"/>
      <c r="C87" s="5">
        <v>1</v>
      </c>
      <c r="D87" s="4"/>
      <c r="E87" s="4"/>
      <c r="F87" s="4"/>
      <c r="G87" s="5">
        <v>2</v>
      </c>
      <c r="H87" s="4"/>
      <c r="I87" s="4"/>
      <c r="J87" s="19">
        <f t="shared" si="19"/>
        <v>1</v>
      </c>
      <c r="K87" s="19">
        <f t="shared" si="20"/>
        <v>2</v>
      </c>
      <c r="L87" s="19">
        <f t="shared" si="26"/>
        <v>41</v>
      </c>
      <c r="M87" s="19">
        <f t="shared" si="26"/>
        <v>56</v>
      </c>
      <c r="N87" s="15">
        <f t="shared" si="21"/>
        <v>1.2989690721649485</v>
      </c>
      <c r="O87" s="22">
        <f t="shared" si="25"/>
        <v>42.00000000000001</v>
      </c>
      <c r="P87" s="15">
        <f t="shared" si="22"/>
        <v>100</v>
      </c>
      <c r="Q87" s="19">
        <f t="shared" si="23"/>
        <v>3</v>
      </c>
      <c r="R87" s="19">
        <f t="shared" si="24"/>
        <v>0</v>
      </c>
    </row>
    <row r="88" spans="1:18" ht="15">
      <c r="A88" s="20">
        <v>32656</v>
      </c>
      <c r="B88" s="4"/>
      <c r="C88" s="4"/>
      <c r="D88" s="4"/>
      <c r="E88" s="4"/>
      <c r="F88" s="4"/>
      <c r="G88" s="4"/>
      <c r="H88" s="4"/>
      <c r="I88" s="4"/>
      <c r="J88" s="19">
        <f t="shared" si="19"/>
        <v>0</v>
      </c>
      <c r="K88" s="19">
        <f t="shared" si="20"/>
        <v>0</v>
      </c>
      <c r="L88" s="19">
        <f t="shared" si="26"/>
        <v>41</v>
      </c>
      <c r="M88" s="19">
        <f t="shared" si="26"/>
        <v>56</v>
      </c>
      <c r="N88" s="15">
        <f t="shared" si="21"/>
        <v>0</v>
      </c>
      <c r="O88" s="22">
        <f t="shared" si="25"/>
        <v>42.00000000000001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4"/>
      <c r="C89" s="4"/>
      <c r="D89" s="4"/>
      <c r="E89" s="4"/>
      <c r="F89" s="4"/>
      <c r="G89" s="4"/>
      <c r="H89" s="4"/>
      <c r="I89" s="4"/>
      <c r="J89" s="19">
        <f t="shared" si="19"/>
        <v>0</v>
      </c>
      <c r="K89" s="19">
        <f t="shared" si="20"/>
        <v>0</v>
      </c>
      <c r="L89" s="19">
        <f t="shared" si="26"/>
        <v>41</v>
      </c>
      <c r="M89" s="19">
        <f t="shared" si="26"/>
        <v>56</v>
      </c>
      <c r="N89" s="15">
        <f t="shared" si="21"/>
        <v>0</v>
      </c>
      <c r="O89" s="22">
        <f t="shared" si="25"/>
        <v>42.00000000000001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4"/>
      <c r="C90" s="4"/>
      <c r="D90" s="4"/>
      <c r="E90" s="4"/>
      <c r="F90" s="4"/>
      <c r="G90" s="4"/>
      <c r="H90" s="5">
        <v>1</v>
      </c>
      <c r="I90" s="4"/>
      <c r="J90" s="19">
        <f t="shared" si="19"/>
        <v>0</v>
      </c>
      <c r="K90" s="19">
        <f t="shared" si="20"/>
        <v>-1</v>
      </c>
      <c r="L90" s="19">
        <f t="shared" si="26"/>
        <v>41</v>
      </c>
      <c r="M90" s="19">
        <f t="shared" si="26"/>
        <v>55</v>
      </c>
      <c r="N90" s="15">
        <f t="shared" si="21"/>
        <v>-0.4329896907216495</v>
      </c>
      <c r="O90" s="22">
        <f t="shared" si="25"/>
        <v>41.56701030927836</v>
      </c>
      <c r="P90" s="15">
        <f t="shared" si="22"/>
        <v>98.96907216494846</v>
      </c>
      <c r="Q90" s="19">
        <f t="shared" si="23"/>
        <v>0</v>
      </c>
      <c r="R90" s="19">
        <f t="shared" si="24"/>
        <v>1</v>
      </c>
    </row>
    <row r="91" spans="1:18" ht="15">
      <c r="A91" s="20">
        <v>32659</v>
      </c>
      <c r="B91" s="4"/>
      <c r="C91" s="4"/>
      <c r="D91" s="4"/>
      <c r="E91" s="4"/>
      <c r="F91" s="4"/>
      <c r="G91" s="4"/>
      <c r="H91" s="4"/>
      <c r="I91" s="4"/>
      <c r="J91" s="19">
        <f t="shared" si="19"/>
        <v>0</v>
      </c>
      <c r="K91" s="19">
        <f t="shared" si="20"/>
        <v>0</v>
      </c>
      <c r="L91" s="19">
        <f t="shared" si="26"/>
        <v>41</v>
      </c>
      <c r="M91" s="19">
        <f t="shared" si="26"/>
        <v>55</v>
      </c>
      <c r="N91" s="15">
        <f t="shared" si="21"/>
        <v>0</v>
      </c>
      <c r="O91" s="22">
        <f t="shared" si="25"/>
        <v>41.56701030927836</v>
      </c>
      <c r="P91" s="15">
        <f t="shared" si="22"/>
        <v>98.96907216494846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4"/>
      <c r="C92" s="4"/>
      <c r="D92" s="4"/>
      <c r="E92" s="4"/>
      <c r="F92" s="4"/>
      <c r="G92" s="4"/>
      <c r="H92" s="4"/>
      <c r="I92" s="4"/>
      <c r="J92" s="19">
        <f t="shared" si="19"/>
        <v>0</v>
      </c>
      <c r="K92" s="19">
        <f t="shared" si="20"/>
        <v>0</v>
      </c>
      <c r="L92" s="19">
        <f t="shared" si="26"/>
        <v>41</v>
      </c>
      <c r="M92" s="19">
        <f t="shared" si="26"/>
        <v>55</v>
      </c>
      <c r="N92" s="15">
        <f t="shared" si="21"/>
        <v>0</v>
      </c>
      <c r="O92" s="22">
        <f t="shared" si="25"/>
        <v>41.56701030927836</v>
      </c>
      <c r="P92" s="15">
        <f t="shared" si="22"/>
        <v>98.96907216494846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4"/>
      <c r="C93" s="4"/>
      <c r="D93" s="4"/>
      <c r="E93" s="4"/>
      <c r="F93" s="4"/>
      <c r="G93" s="4"/>
      <c r="H93" s="4"/>
      <c r="I93" s="4"/>
      <c r="J93" s="19">
        <f t="shared" si="19"/>
        <v>0</v>
      </c>
      <c r="K93" s="19">
        <f t="shared" si="20"/>
        <v>0</v>
      </c>
      <c r="L93" s="19">
        <f t="shared" si="26"/>
        <v>41</v>
      </c>
      <c r="M93" s="19">
        <f t="shared" si="26"/>
        <v>55</v>
      </c>
      <c r="N93" s="15">
        <f t="shared" si="21"/>
        <v>0</v>
      </c>
      <c r="O93" s="22">
        <f t="shared" si="25"/>
        <v>41.56701030927836</v>
      </c>
      <c r="P93" s="15">
        <f t="shared" si="22"/>
        <v>98.96907216494846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4"/>
      <c r="C94" s="5">
        <v>1</v>
      </c>
      <c r="D94" s="4"/>
      <c r="E94" s="4"/>
      <c r="F94" s="4"/>
      <c r="G94" s="4"/>
      <c r="H94" s="4"/>
      <c r="I94" s="4"/>
      <c r="J94" s="19">
        <f t="shared" si="19"/>
        <v>1</v>
      </c>
      <c r="K94" s="19">
        <f t="shared" si="20"/>
        <v>0</v>
      </c>
      <c r="L94" s="19">
        <f t="shared" si="26"/>
        <v>42</v>
      </c>
      <c r="M94" s="19">
        <f t="shared" si="26"/>
        <v>55</v>
      </c>
      <c r="N94" s="15">
        <f t="shared" si="21"/>
        <v>0.4329896907216495</v>
      </c>
      <c r="O94" s="22">
        <f t="shared" si="25"/>
        <v>42.00000000000001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8</v>
      </c>
      <c r="C96" s="19">
        <f t="shared" si="27"/>
        <v>36</v>
      </c>
      <c r="D96" s="19">
        <f t="shared" si="27"/>
        <v>0</v>
      </c>
      <c r="E96" s="19">
        <f t="shared" si="27"/>
        <v>2</v>
      </c>
      <c r="F96" s="19">
        <f t="shared" si="27"/>
        <v>9</v>
      </c>
      <c r="G96" s="19">
        <f t="shared" si="27"/>
        <v>47</v>
      </c>
      <c r="H96" s="19">
        <f t="shared" si="27"/>
        <v>1</v>
      </c>
      <c r="I96" s="19">
        <f t="shared" si="27"/>
        <v>0</v>
      </c>
      <c r="J96" s="19">
        <f t="shared" si="27"/>
        <v>42</v>
      </c>
      <c r="K96" s="19">
        <f t="shared" si="27"/>
        <v>55</v>
      </c>
      <c r="L96" s="19"/>
      <c r="M96" s="19"/>
      <c r="N96" s="19">
        <f>SUM(N4:N94)</f>
        <v>42.00000000000001</v>
      </c>
      <c r="O96" s="19"/>
      <c r="P96" s="19"/>
      <c r="Q96" s="19">
        <f>SUM(Q4:Q94)</f>
        <v>100</v>
      </c>
      <c r="R96" s="19">
        <f>SUM(R4:R94)</f>
        <v>3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4">
      <selection activeCell="AC4" sqref="AC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68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1989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78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76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"/>
      <c r="C4" s="2"/>
      <c r="D4" s="2"/>
      <c r="E4" s="2"/>
      <c r="F4" s="2"/>
      <c r="G4" s="2"/>
      <c r="H4" s="2"/>
      <c r="I4" s="2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2"/>
      <c r="C5" s="2"/>
      <c r="D5" s="2"/>
      <c r="E5" s="2"/>
      <c r="F5" s="2"/>
      <c r="G5" s="2"/>
      <c r="H5" s="2"/>
      <c r="I5" s="2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1</v>
      </c>
      <c r="W5" s="14"/>
      <c r="X5" s="14"/>
      <c r="Y5" s="24" t="s">
        <v>40</v>
      </c>
      <c r="Z5" s="22">
        <f>SUM(N11:N17)</f>
        <v>1.8421052631578947</v>
      </c>
      <c r="AA5" s="15">
        <f t="shared" si="6"/>
        <v>5.2631578947368425</v>
      </c>
      <c r="AB5" s="22">
        <f>SUM(Q11:Q17)+SUM(R11:R17)</f>
        <v>4</v>
      </c>
      <c r="AC5" s="22">
        <f>100*SUM(Q11:Q17)/AB5</f>
        <v>100</v>
      </c>
    </row>
    <row r="6" spans="1:29" ht="15">
      <c r="A6" s="20">
        <v>32574</v>
      </c>
      <c r="B6" s="2"/>
      <c r="C6" s="2"/>
      <c r="D6" s="2"/>
      <c r="E6" s="2"/>
      <c r="F6" s="2"/>
      <c r="G6" s="2"/>
      <c r="H6" s="2"/>
      <c r="I6" s="2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77</v>
      </c>
      <c r="W6" s="14"/>
      <c r="X6" s="24" t="s">
        <v>42</v>
      </c>
      <c r="Z6" s="22">
        <f>SUM(N18:N24)</f>
        <v>1.8421052631578947</v>
      </c>
      <c r="AA6" s="15">
        <f t="shared" si="6"/>
        <v>5.2631578947368425</v>
      </c>
      <c r="AB6" s="22">
        <f>SUM(Q18:Q24)+SUM(R18:R24)</f>
        <v>4</v>
      </c>
      <c r="AC6" s="22">
        <f>100*SUM(Q18:Q24)/AB6</f>
        <v>100</v>
      </c>
    </row>
    <row r="7" spans="1:29" ht="15">
      <c r="A7" s="20">
        <v>32575</v>
      </c>
      <c r="B7" s="2"/>
      <c r="C7" s="2"/>
      <c r="D7" s="2"/>
      <c r="E7" s="2"/>
      <c r="F7" s="2"/>
      <c r="G7" s="2"/>
      <c r="H7" s="2"/>
      <c r="I7" s="2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98.71794871794872</v>
      </c>
      <c r="W7" s="14"/>
      <c r="Y7" s="24" t="s">
        <v>44</v>
      </c>
      <c r="Z7" s="22">
        <f>SUM(N25:N31)</f>
        <v>1.381578947368421</v>
      </c>
      <c r="AA7" s="15">
        <f t="shared" si="6"/>
        <v>3.947368421052632</v>
      </c>
      <c r="AB7" s="22">
        <f>SUM(Q25:Q31)+SUM(R25:R31)</f>
        <v>3</v>
      </c>
      <c r="AC7" s="22">
        <f>100*SUM(Q25:Q31)/AB7</f>
        <v>100</v>
      </c>
    </row>
    <row r="8" spans="1:29" ht="15">
      <c r="A8" s="20">
        <v>32576</v>
      </c>
      <c r="B8" s="2"/>
      <c r="C8" s="2"/>
      <c r="D8" s="2"/>
      <c r="E8" s="2"/>
      <c r="F8" s="2"/>
      <c r="G8" s="2"/>
      <c r="H8" s="2"/>
      <c r="I8" s="2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1.381578947368421</v>
      </c>
      <c r="AA8" s="15">
        <f t="shared" si="6"/>
        <v>3.947368421052632</v>
      </c>
      <c r="AB8" s="22">
        <f>SUM(Q32:Q38)+SUM(R32:R38)</f>
        <v>3</v>
      </c>
      <c r="AC8" s="22">
        <f>100*SUM(Q32:Q38)/AB8</f>
        <v>100</v>
      </c>
    </row>
    <row r="9" spans="1:29" ht="15">
      <c r="A9" s="20">
        <v>32577</v>
      </c>
      <c r="B9" s="2"/>
      <c r="C9" s="2"/>
      <c r="D9" s="2"/>
      <c r="E9" s="2"/>
      <c r="F9" s="2"/>
      <c r="G9" s="2"/>
      <c r="H9" s="2"/>
      <c r="I9" s="2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1.381578947368421</v>
      </c>
      <c r="AA9" s="15">
        <f t="shared" si="6"/>
        <v>3.947368421052632</v>
      </c>
      <c r="AB9" s="22">
        <f>SUM(Q39:Q45)+SUM(R39:R45)</f>
        <v>3</v>
      </c>
      <c r="AC9" s="22">
        <f>100*SUM(Q39:Q45)/AB9</f>
        <v>100</v>
      </c>
    </row>
    <row r="10" spans="1:29" ht="15">
      <c r="A10" s="20">
        <v>32578</v>
      </c>
      <c r="B10" s="2"/>
      <c r="C10" s="2"/>
      <c r="D10" s="2"/>
      <c r="E10" s="2"/>
      <c r="F10" s="2"/>
      <c r="G10" s="2"/>
      <c r="H10" s="2"/>
      <c r="I10" s="2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77.77777777777779</v>
      </c>
      <c r="W10" s="14"/>
      <c r="X10" s="25" t="s">
        <v>48</v>
      </c>
      <c r="Z10" s="22">
        <f>SUM(N46:N52)</f>
        <v>7.828947368421051</v>
      </c>
      <c r="AA10" s="15">
        <f t="shared" si="6"/>
        <v>22.368421052631575</v>
      </c>
      <c r="AB10" s="22">
        <f>SUM(Q46:Q52)+SUM(R46:R52)</f>
        <v>17</v>
      </c>
      <c r="AC10" s="22">
        <f>100*SUM(Q46:Q52)/AB10</f>
        <v>100</v>
      </c>
    </row>
    <row r="11" spans="1:29" ht="15">
      <c r="A11" s="20">
        <v>32579</v>
      </c>
      <c r="B11" s="2"/>
      <c r="C11" s="2"/>
      <c r="D11" s="2"/>
      <c r="E11" s="2"/>
      <c r="F11" s="2"/>
      <c r="G11" s="2"/>
      <c r="H11" s="2"/>
      <c r="I11" s="2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60.97560975609756</v>
      </c>
      <c r="W11" s="14"/>
      <c r="Y11" s="25" t="s">
        <v>49</v>
      </c>
      <c r="Z11" s="22">
        <f>SUM(N53:N59)</f>
        <v>8.75</v>
      </c>
      <c r="AA11" s="15">
        <f t="shared" si="6"/>
        <v>25</v>
      </c>
      <c r="AB11" s="22">
        <f>SUM(Q53:Q59)+SUM(R53:R59)</f>
        <v>19</v>
      </c>
      <c r="AC11" s="22">
        <f>100*SUM(Q53:Q59)/AB11</f>
        <v>100</v>
      </c>
    </row>
    <row r="12" spans="1:29" ht="15">
      <c r="A12" s="20">
        <v>32580</v>
      </c>
      <c r="B12" s="2"/>
      <c r="C12" s="2"/>
      <c r="D12" s="2"/>
      <c r="E12" s="2"/>
      <c r="F12" s="2"/>
      <c r="G12" s="2"/>
      <c r="H12" s="2"/>
      <c r="I12" s="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68.83116883116884</v>
      </c>
      <c r="W12" s="14"/>
      <c r="X12" s="25" t="s">
        <v>51</v>
      </c>
      <c r="Z12" s="22">
        <f>SUM(N60:N66)</f>
        <v>4.144736842105264</v>
      </c>
      <c r="AA12" s="15">
        <f t="shared" si="6"/>
        <v>11.842105263157896</v>
      </c>
      <c r="AB12" s="22">
        <f>SUM(Q60:Q66)+SUM(R60:R66)</f>
        <v>11</v>
      </c>
      <c r="AC12" s="22">
        <f>100*SUM(Q60:Q66)/AB12</f>
        <v>90.9090909090909</v>
      </c>
    </row>
    <row r="13" spans="1:29" ht="15">
      <c r="A13" s="20">
        <v>32581</v>
      </c>
      <c r="B13" s="2"/>
      <c r="C13" s="2"/>
      <c r="D13" s="2"/>
      <c r="E13" s="2"/>
      <c r="F13" s="2"/>
      <c r="G13" s="2"/>
      <c r="H13" s="2"/>
      <c r="I13" s="2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0.9210526315789473</v>
      </c>
      <c r="AA13" s="15">
        <f t="shared" si="6"/>
        <v>2.6315789473684212</v>
      </c>
      <c r="AB13" s="22">
        <f>SUM(Q67:Q73)+SUM(R67:R73)</f>
        <v>2</v>
      </c>
      <c r="AC13" s="22">
        <f>100*SUM(Q67:Q73)/AB13</f>
        <v>100</v>
      </c>
    </row>
    <row r="14" spans="1:29" ht="15">
      <c r="A14" s="20">
        <v>32582</v>
      </c>
      <c r="B14" s="2"/>
      <c r="C14" s="2"/>
      <c r="D14" s="2"/>
      <c r="E14" s="2"/>
      <c r="F14" s="2"/>
      <c r="G14" s="2"/>
      <c r="H14" s="2"/>
      <c r="I14" s="2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2.302631578947368</v>
      </c>
      <c r="AA14" s="15">
        <f t="shared" si="6"/>
        <v>6.578947368421052</v>
      </c>
      <c r="AB14" s="22">
        <f>SUM(Q74:Q80)+SUM(R74:R80)</f>
        <v>5</v>
      </c>
      <c r="AC14" s="22">
        <f>100*SUM(Q74:Q80)/AB14</f>
        <v>100</v>
      </c>
    </row>
    <row r="15" spans="1:29" ht="15">
      <c r="A15" s="20">
        <v>32583</v>
      </c>
      <c r="B15" s="2"/>
      <c r="C15" s="2"/>
      <c r="D15" s="2"/>
      <c r="E15" s="2"/>
      <c r="F15" s="2"/>
      <c r="G15" s="2"/>
      <c r="H15" s="2"/>
      <c r="I15" s="2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1.8421052631578947</v>
      </c>
      <c r="AA15" s="15">
        <f t="shared" si="6"/>
        <v>5.2631578947368425</v>
      </c>
      <c r="AB15" s="22">
        <f>SUM(Q81:Q87)+SUM(R81:R87)</f>
        <v>4</v>
      </c>
      <c r="AC15" s="22">
        <f>100*SUM(Q81:Q87)/AB15</f>
        <v>100</v>
      </c>
    </row>
    <row r="16" spans="1:29" ht="15">
      <c r="A16" s="20">
        <v>32584</v>
      </c>
      <c r="B16" s="2"/>
      <c r="C16" s="2"/>
      <c r="D16" s="2"/>
      <c r="E16" s="2"/>
      <c r="F16" s="2"/>
      <c r="G16" s="2"/>
      <c r="H16" s="2"/>
      <c r="I16" s="2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1.381578947368421</v>
      </c>
      <c r="AA16" s="15">
        <f t="shared" si="6"/>
        <v>3.947368421052632</v>
      </c>
      <c r="AB16" s="22">
        <f>SUM(Q88:Q94)+SUM(R88:R94)</f>
        <v>3</v>
      </c>
      <c r="AC16" s="22">
        <f>100*SUM(Q88:Q94)/AB16</f>
        <v>100</v>
      </c>
    </row>
    <row r="17" spans="1:29" ht="15">
      <c r="A17" s="20">
        <v>32585</v>
      </c>
      <c r="B17" s="3">
        <v>1</v>
      </c>
      <c r="C17" s="3">
        <v>2</v>
      </c>
      <c r="D17" s="2"/>
      <c r="E17" s="2"/>
      <c r="F17" s="3">
        <v>1</v>
      </c>
      <c r="G17" s="2"/>
      <c r="H17" s="2"/>
      <c r="I17" s="2"/>
      <c r="J17" s="19">
        <f t="shared" si="0"/>
        <v>3</v>
      </c>
      <c r="K17" s="19">
        <f t="shared" si="1"/>
        <v>1</v>
      </c>
      <c r="L17" s="19">
        <f t="shared" si="7"/>
        <v>3</v>
      </c>
      <c r="M17" s="19">
        <f t="shared" si="7"/>
        <v>1</v>
      </c>
      <c r="N17" s="15">
        <f t="shared" si="2"/>
        <v>1.8421052631578947</v>
      </c>
      <c r="O17" s="22">
        <f t="shared" si="8"/>
        <v>1.8421052631578947</v>
      </c>
      <c r="P17" s="15">
        <f t="shared" si="3"/>
        <v>5.263157894736844</v>
      </c>
      <c r="Q17" s="19">
        <f t="shared" si="4"/>
        <v>4</v>
      </c>
      <c r="R17" s="19">
        <f t="shared" si="5"/>
        <v>0</v>
      </c>
      <c r="T17" s="18"/>
      <c r="X17" s="14"/>
      <c r="Y17" s="18" t="s">
        <v>56</v>
      </c>
      <c r="Z17" s="19">
        <f>SUM(Z4:Z16)</f>
        <v>35</v>
      </c>
      <c r="AA17" s="19">
        <f>SUM(AA4:AA16)</f>
        <v>100</v>
      </c>
      <c r="AB17" s="19">
        <f>SUM(AB4:AB16)</f>
        <v>78</v>
      </c>
      <c r="AC17" s="22"/>
    </row>
    <row r="18" spans="1:27" ht="15">
      <c r="A18" s="20">
        <v>32586</v>
      </c>
      <c r="B18" s="2"/>
      <c r="C18" s="2"/>
      <c r="D18" s="2"/>
      <c r="E18" s="2"/>
      <c r="F18" s="2"/>
      <c r="G18" s="2"/>
      <c r="H18" s="2"/>
      <c r="I18" s="2"/>
      <c r="J18" s="19">
        <f t="shared" si="0"/>
        <v>0</v>
      </c>
      <c r="K18" s="19">
        <f t="shared" si="1"/>
        <v>0</v>
      </c>
      <c r="L18" s="19">
        <f t="shared" si="7"/>
        <v>3</v>
      </c>
      <c r="M18" s="19">
        <f t="shared" si="7"/>
        <v>1</v>
      </c>
      <c r="N18" s="15">
        <f t="shared" si="2"/>
        <v>0</v>
      </c>
      <c r="O18" s="22">
        <f t="shared" si="8"/>
        <v>1.8421052631578947</v>
      </c>
      <c r="P18" s="15">
        <f t="shared" si="3"/>
        <v>5.263157894736844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"/>
      <c r="C19" s="2"/>
      <c r="D19" s="2"/>
      <c r="E19" s="2"/>
      <c r="F19" s="2"/>
      <c r="G19" s="2"/>
      <c r="H19" s="2"/>
      <c r="I19" s="2"/>
      <c r="J19" s="19">
        <f t="shared" si="0"/>
        <v>0</v>
      </c>
      <c r="K19" s="19">
        <f t="shared" si="1"/>
        <v>0</v>
      </c>
      <c r="L19" s="19">
        <f t="shared" si="7"/>
        <v>3</v>
      </c>
      <c r="M19" s="19">
        <f t="shared" si="7"/>
        <v>1</v>
      </c>
      <c r="N19" s="15">
        <f t="shared" si="2"/>
        <v>0</v>
      </c>
      <c r="O19" s="22">
        <f t="shared" si="8"/>
        <v>1.8421052631578947</v>
      </c>
      <c r="P19" s="15">
        <f t="shared" si="3"/>
        <v>5.263157894736844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3">
        <v>1</v>
      </c>
      <c r="C20" s="2"/>
      <c r="D20" s="2"/>
      <c r="E20" s="2"/>
      <c r="F20" s="2"/>
      <c r="G20" s="3">
        <v>1</v>
      </c>
      <c r="H20" s="2"/>
      <c r="I20" s="2"/>
      <c r="J20" s="19">
        <f t="shared" si="0"/>
        <v>1</v>
      </c>
      <c r="K20" s="19">
        <f t="shared" si="1"/>
        <v>1</v>
      </c>
      <c r="L20" s="19">
        <f t="shared" si="7"/>
        <v>4</v>
      </c>
      <c r="M20" s="19">
        <f t="shared" si="7"/>
        <v>2</v>
      </c>
      <c r="N20" s="15">
        <f t="shared" si="2"/>
        <v>0.9210526315789473</v>
      </c>
      <c r="O20" s="22">
        <f t="shared" si="8"/>
        <v>2.763157894736842</v>
      </c>
      <c r="P20" s="15">
        <f t="shared" si="3"/>
        <v>7.894736842105266</v>
      </c>
      <c r="Q20" s="19">
        <f t="shared" si="4"/>
        <v>2</v>
      </c>
      <c r="R20" s="19">
        <f t="shared" si="5"/>
        <v>0</v>
      </c>
      <c r="T20" s="18"/>
    </row>
    <row r="21" spans="1:25" ht="15">
      <c r="A21" s="20">
        <v>32589</v>
      </c>
      <c r="B21" s="2"/>
      <c r="C21" s="2"/>
      <c r="D21" s="2"/>
      <c r="E21" s="2"/>
      <c r="F21" s="2"/>
      <c r="G21" s="2"/>
      <c r="H21" s="2"/>
      <c r="I21" s="2"/>
      <c r="J21" s="19">
        <f t="shared" si="0"/>
        <v>0</v>
      </c>
      <c r="K21" s="19">
        <f t="shared" si="1"/>
        <v>0</v>
      </c>
      <c r="L21" s="19">
        <f t="shared" si="7"/>
        <v>4</v>
      </c>
      <c r="M21" s="19">
        <f t="shared" si="7"/>
        <v>2</v>
      </c>
      <c r="N21" s="15">
        <f t="shared" si="2"/>
        <v>0</v>
      </c>
      <c r="O21" s="22">
        <f t="shared" si="8"/>
        <v>2.763157894736842</v>
      </c>
      <c r="P21" s="15">
        <f t="shared" si="3"/>
        <v>7.894736842105266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"/>
      <c r="C22" s="2"/>
      <c r="D22" s="2"/>
      <c r="E22" s="2"/>
      <c r="F22" s="2"/>
      <c r="G22" s="2"/>
      <c r="H22" s="2"/>
      <c r="I22" s="2"/>
      <c r="J22" s="19">
        <f t="shared" si="0"/>
        <v>0</v>
      </c>
      <c r="K22" s="19">
        <f t="shared" si="1"/>
        <v>0</v>
      </c>
      <c r="L22" s="19">
        <f t="shared" si="7"/>
        <v>4</v>
      </c>
      <c r="M22" s="19">
        <f t="shared" si="7"/>
        <v>2</v>
      </c>
      <c r="N22" s="15">
        <f t="shared" si="2"/>
        <v>0</v>
      </c>
      <c r="O22" s="22">
        <f t="shared" si="8"/>
        <v>2.763157894736842</v>
      </c>
      <c r="P22" s="15">
        <f t="shared" si="3"/>
        <v>7.894736842105266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"/>
      <c r="C23" s="2"/>
      <c r="D23" s="2"/>
      <c r="E23" s="2"/>
      <c r="F23" s="2"/>
      <c r="G23" s="2"/>
      <c r="H23" s="2"/>
      <c r="I23" s="2"/>
      <c r="J23" s="19">
        <f t="shared" si="0"/>
        <v>0</v>
      </c>
      <c r="K23" s="19">
        <f t="shared" si="1"/>
        <v>0</v>
      </c>
      <c r="L23" s="19">
        <f t="shared" si="7"/>
        <v>4</v>
      </c>
      <c r="M23" s="19">
        <f t="shared" si="7"/>
        <v>2</v>
      </c>
      <c r="N23" s="15">
        <f t="shared" si="2"/>
        <v>0</v>
      </c>
      <c r="O23" s="22">
        <f t="shared" si="8"/>
        <v>2.763157894736842</v>
      </c>
      <c r="P23" s="15">
        <f t="shared" si="3"/>
        <v>7.894736842105266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3">
        <v>1</v>
      </c>
      <c r="C24" s="3">
        <v>1</v>
      </c>
      <c r="D24" s="2"/>
      <c r="E24" s="2"/>
      <c r="F24" s="2"/>
      <c r="G24" s="2"/>
      <c r="H24" s="2"/>
      <c r="I24" s="2"/>
      <c r="J24" s="19">
        <f t="shared" si="0"/>
        <v>2</v>
      </c>
      <c r="K24" s="19">
        <f t="shared" si="1"/>
        <v>0</v>
      </c>
      <c r="L24" s="19">
        <f t="shared" si="7"/>
        <v>6</v>
      </c>
      <c r="M24" s="19">
        <f t="shared" si="7"/>
        <v>2</v>
      </c>
      <c r="N24" s="15">
        <f t="shared" si="2"/>
        <v>0.9210526315789473</v>
      </c>
      <c r="O24" s="22">
        <f t="shared" si="8"/>
        <v>3.6842105263157894</v>
      </c>
      <c r="P24" s="15">
        <f t="shared" si="3"/>
        <v>10.526315789473689</v>
      </c>
      <c r="Q24" s="19">
        <f t="shared" si="4"/>
        <v>2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3">
        <v>1</v>
      </c>
      <c r="C25" s="3">
        <v>1</v>
      </c>
      <c r="D25" s="2"/>
      <c r="E25" s="2"/>
      <c r="F25" s="2"/>
      <c r="G25" s="2"/>
      <c r="H25" s="2"/>
      <c r="I25" s="2"/>
      <c r="J25" s="19">
        <f t="shared" si="0"/>
        <v>2</v>
      </c>
      <c r="K25" s="19">
        <f t="shared" si="1"/>
        <v>0</v>
      </c>
      <c r="L25" s="19">
        <f aca="true" t="shared" si="9" ref="L25:M44">L24+J25</f>
        <v>8</v>
      </c>
      <c r="M25" s="19">
        <f t="shared" si="9"/>
        <v>2</v>
      </c>
      <c r="N25" s="15">
        <f t="shared" si="2"/>
        <v>0.9210526315789473</v>
      </c>
      <c r="O25" s="22">
        <f t="shared" si="8"/>
        <v>4.605263157894736</v>
      </c>
      <c r="P25" s="15">
        <f t="shared" si="3"/>
        <v>13.15789473684211</v>
      </c>
      <c r="Q25" s="19">
        <f t="shared" si="4"/>
        <v>2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"/>
      <c r="C26" s="2"/>
      <c r="D26" s="2"/>
      <c r="E26" s="2"/>
      <c r="F26" s="2"/>
      <c r="G26" s="2"/>
      <c r="H26" s="2"/>
      <c r="I26" s="2"/>
      <c r="J26" s="19">
        <f t="shared" si="0"/>
        <v>0</v>
      </c>
      <c r="K26" s="19">
        <f t="shared" si="1"/>
        <v>0</v>
      </c>
      <c r="L26" s="19">
        <f t="shared" si="9"/>
        <v>8</v>
      </c>
      <c r="M26" s="19">
        <f t="shared" si="9"/>
        <v>2</v>
      </c>
      <c r="N26" s="15">
        <f t="shared" si="2"/>
        <v>0</v>
      </c>
      <c r="O26" s="22">
        <f t="shared" si="8"/>
        <v>4.605263157894736</v>
      </c>
      <c r="P26" s="15">
        <f t="shared" si="3"/>
        <v>13.15789473684211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"/>
      <c r="C27" s="2"/>
      <c r="D27" s="2"/>
      <c r="E27" s="2"/>
      <c r="F27" s="2"/>
      <c r="G27" s="2"/>
      <c r="H27" s="2"/>
      <c r="I27" s="2"/>
      <c r="J27" s="19">
        <f t="shared" si="0"/>
        <v>0</v>
      </c>
      <c r="K27" s="19">
        <f t="shared" si="1"/>
        <v>0</v>
      </c>
      <c r="L27" s="19">
        <f t="shared" si="9"/>
        <v>8</v>
      </c>
      <c r="M27" s="19">
        <f t="shared" si="9"/>
        <v>2</v>
      </c>
      <c r="N27" s="15">
        <f t="shared" si="2"/>
        <v>0</v>
      </c>
      <c r="O27" s="22">
        <f t="shared" si="8"/>
        <v>4.605263157894736</v>
      </c>
      <c r="P27" s="15">
        <f t="shared" si="3"/>
        <v>13.15789473684211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"/>
      <c r="C28" s="2"/>
      <c r="D28" s="2"/>
      <c r="E28" s="2"/>
      <c r="F28" s="2"/>
      <c r="G28" s="3">
        <v>1</v>
      </c>
      <c r="H28" s="2"/>
      <c r="I28" s="2"/>
      <c r="J28" s="19">
        <f t="shared" si="0"/>
        <v>0</v>
      </c>
      <c r="K28" s="19">
        <f t="shared" si="1"/>
        <v>1</v>
      </c>
      <c r="L28" s="19">
        <f t="shared" si="9"/>
        <v>8</v>
      </c>
      <c r="M28" s="19">
        <f t="shared" si="9"/>
        <v>3</v>
      </c>
      <c r="N28" s="15">
        <f t="shared" si="2"/>
        <v>0.4605263157894737</v>
      </c>
      <c r="O28" s="22">
        <f t="shared" si="8"/>
        <v>5.06578947368421</v>
      </c>
      <c r="P28" s="15">
        <f t="shared" si="3"/>
        <v>14.47368421052632</v>
      </c>
      <c r="Q28" s="19">
        <f t="shared" si="4"/>
        <v>1</v>
      </c>
      <c r="R28" s="19">
        <f t="shared" si="5"/>
        <v>0</v>
      </c>
      <c r="T28" s="18"/>
    </row>
    <row r="29" spans="1:18" ht="15">
      <c r="A29" s="20">
        <v>32597</v>
      </c>
      <c r="B29" s="2"/>
      <c r="C29" s="2"/>
      <c r="D29" s="2"/>
      <c r="E29" s="2"/>
      <c r="F29" s="2"/>
      <c r="G29" s="2"/>
      <c r="H29" s="2"/>
      <c r="I29" s="2"/>
      <c r="J29" s="19">
        <f t="shared" si="0"/>
        <v>0</v>
      </c>
      <c r="K29" s="19">
        <f t="shared" si="1"/>
        <v>0</v>
      </c>
      <c r="L29" s="19">
        <f t="shared" si="9"/>
        <v>8</v>
      </c>
      <c r="M29" s="19">
        <f t="shared" si="9"/>
        <v>3</v>
      </c>
      <c r="N29" s="15">
        <f t="shared" si="2"/>
        <v>0</v>
      </c>
      <c r="O29" s="22">
        <f t="shared" si="8"/>
        <v>5.06578947368421</v>
      </c>
      <c r="P29" s="15">
        <f t="shared" si="3"/>
        <v>14.47368421052632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"/>
      <c r="C30" s="2"/>
      <c r="D30" s="2"/>
      <c r="E30" s="2"/>
      <c r="F30" s="2"/>
      <c r="G30" s="2"/>
      <c r="H30" s="2"/>
      <c r="I30" s="2"/>
      <c r="J30" s="19">
        <f t="shared" si="0"/>
        <v>0</v>
      </c>
      <c r="K30" s="19">
        <f t="shared" si="1"/>
        <v>0</v>
      </c>
      <c r="L30" s="19">
        <f t="shared" si="9"/>
        <v>8</v>
      </c>
      <c r="M30" s="19">
        <f t="shared" si="9"/>
        <v>3</v>
      </c>
      <c r="N30" s="15">
        <f t="shared" si="2"/>
        <v>0</v>
      </c>
      <c r="O30" s="22">
        <f t="shared" si="8"/>
        <v>5.06578947368421</v>
      </c>
      <c r="P30" s="15">
        <f t="shared" si="3"/>
        <v>14.47368421052632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"/>
      <c r="C31" s="2"/>
      <c r="D31" s="2"/>
      <c r="E31" s="2"/>
      <c r="F31" s="2"/>
      <c r="G31" s="2"/>
      <c r="H31" s="2"/>
      <c r="I31" s="2"/>
      <c r="J31" s="19">
        <f t="shared" si="0"/>
        <v>0</v>
      </c>
      <c r="K31" s="19">
        <f t="shared" si="1"/>
        <v>0</v>
      </c>
      <c r="L31" s="19">
        <f t="shared" si="9"/>
        <v>8</v>
      </c>
      <c r="M31" s="19">
        <f t="shared" si="9"/>
        <v>3</v>
      </c>
      <c r="N31" s="15">
        <f t="shared" si="2"/>
        <v>0</v>
      </c>
      <c r="O31" s="22">
        <f t="shared" si="8"/>
        <v>5.06578947368421</v>
      </c>
      <c r="P31" s="15">
        <f t="shared" si="3"/>
        <v>14.47368421052632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2"/>
      <c r="C32" s="2"/>
      <c r="D32" s="2"/>
      <c r="E32" s="2"/>
      <c r="F32" s="2"/>
      <c r="G32" s="2"/>
      <c r="H32" s="2"/>
      <c r="I32" s="2"/>
      <c r="J32" s="19">
        <f t="shared" si="0"/>
        <v>0</v>
      </c>
      <c r="K32" s="19">
        <f t="shared" si="1"/>
        <v>0</v>
      </c>
      <c r="L32" s="19">
        <f t="shared" si="9"/>
        <v>8</v>
      </c>
      <c r="M32" s="19">
        <f t="shared" si="9"/>
        <v>3</v>
      </c>
      <c r="N32" s="15">
        <f t="shared" si="2"/>
        <v>0</v>
      </c>
      <c r="O32" s="22">
        <f t="shared" si="8"/>
        <v>5.06578947368421</v>
      </c>
      <c r="P32" s="15">
        <f t="shared" si="3"/>
        <v>14.47368421052632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"/>
      <c r="C33" s="2"/>
      <c r="D33" s="2"/>
      <c r="E33" s="2"/>
      <c r="F33" s="2"/>
      <c r="G33" s="2"/>
      <c r="H33" s="2"/>
      <c r="I33" s="2"/>
      <c r="J33" s="19">
        <f t="shared" si="0"/>
        <v>0</v>
      </c>
      <c r="K33" s="19">
        <f t="shared" si="1"/>
        <v>0</v>
      </c>
      <c r="L33" s="19">
        <f t="shared" si="9"/>
        <v>8</v>
      </c>
      <c r="M33" s="19">
        <f t="shared" si="9"/>
        <v>3</v>
      </c>
      <c r="N33" s="15">
        <f t="shared" si="2"/>
        <v>0</v>
      </c>
      <c r="O33" s="22">
        <f t="shared" si="8"/>
        <v>5.06578947368421</v>
      </c>
      <c r="P33" s="15">
        <f t="shared" si="3"/>
        <v>14.47368421052632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"/>
      <c r="C34" s="3">
        <v>1</v>
      </c>
      <c r="D34" s="2"/>
      <c r="E34" s="2"/>
      <c r="F34" s="3">
        <v>1</v>
      </c>
      <c r="G34" s="2"/>
      <c r="H34" s="2"/>
      <c r="I34" s="2"/>
      <c r="J34" s="19">
        <f t="shared" si="0"/>
        <v>1</v>
      </c>
      <c r="K34" s="19">
        <f t="shared" si="1"/>
        <v>1</v>
      </c>
      <c r="L34" s="19">
        <f t="shared" si="9"/>
        <v>9</v>
      </c>
      <c r="M34" s="19">
        <f t="shared" si="9"/>
        <v>4</v>
      </c>
      <c r="N34" s="15">
        <f t="shared" si="2"/>
        <v>0.9210526315789473</v>
      </c>
      <c r="O34" s="22">
        <f t="shared" si="8"/>
        <v>5.9868421052631575</v>
      </c>
      <c r="P34" s="15">
        <f t="shared" si="3"/>
        <v>17.105263157894743</v>
      </c>
      <c r="Q34" s="19">
        <f t="shared" si="4"/>
        <v>2</v>
      </c>
      <c r="R34" s="19">
        <f t="shared" si="5"/>
        <v>0</v>
      </c>
    </row>
    <row r="35" spans="1:18" ht="15">
      <c r="A35" s="20">
        <v>32603</v>
      </c>
      <c r="B35" s="2"/>
      <c r="C35" s="2"/>
      <c r="D35" s="2"/>
      <c r="E35" s="2"/>
      <c r="F35" s="2"/>
      <c r="G35" s="2"/>
      <c r="H35" s="2"/>
      <c r="I35" s="2"/>
      <c r="J35" s="19">
        <f t="shared" si="0"/>
        <v>0</v>
      </c>
      <c r="K35" s="19">
        <f t="shared" si="1"/>
        <v>0</v>
      </c>
      <c r="L35" s="19">
        <f t="shared" si="9"/>
        <v>9</v>
      </c>
      <c r="M35" s="19">
        <f t="shared" si="9"/>
        <v>4</v>
      </c>
      <c r="N35" s="15">
        <f t="shared" si="2"/>
        <v>0</v>
      </c>
      <c r="O35" s="22">
        <f t="shared" si="8"/>
        <v>5.9868421052631575</v>
      </c>
      <c r="P35" s="15">
        <f t="shared" si="3"/>
        <v>17.105263157894743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"/>
      <c r="C36" s="2"/>
      <c r="D36" s="2"/>
      <c r="E36" s="2"/>
      <c r="F36" s="2"/>
      <c r="G36" s="2"/>
      <c r="H36" s="2"/>
      <c r="I36" s="2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9</v>
      </c>
      <c r="M36" s="19">
        <f t="shared" si="9"/>
        <v>4</v>
      </c>
      <c r="N36" s="15">
        <f aca="true" t="shared" si="12" ref="N36:N67">(+J36+K36)*($J$96/($J$96+$K$96))</f>
        <v>0</v>
      </c>
      <c r="O36" s="22">
        <f t="shared" si="8"/>
        <v>5.9868421052631575</v>
      </c>
      <c r="P36" s="15">
        <f aca="true" t="shared" si="13" ref="P36:P67">O36*100/$N$96</f>
        <v>17.105263157894743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"/>
      <c r="C37" s="2"/>
      <c r="D37" s="2"/>
      <c r="E37" s="2"/>
      <c r="F37" s="2"/>
      <c r="G37" s="2"/>
      <c r="H37" s="2"/>
      <c r="I37" s="2"/>
      <c r="J37" s="19">
        <f t="shared" si="10"/>
        <v>0</v>
      </c>
      <c r="K37" s="19">
        <f t="shared" si="11"/>
        <v>0</v>
      </c>
      <c r="L37" s="19">
        <f t="shared" si="9"/>
        <v>9</v>
      </c>
      <c r="M37" s="19">
        <f t="shared" si="9"/>
        <v>4</v>
      </c>
      <c r="N37" s="15">
        <f t="shared" si="12"/>
        <v>0</v>
      </c>
      <c r="O37" s="22">
        <f aca="true" t="shared" si="16" ref="O37:O68">O36+N37</f>
        <v>5.9868421052631575</v>
      </c>
      <c r="P37" s="15">
        <f t="shared" si="13"/>
        <v>17.105263157894743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3">
        <v>1</v>
      </c>
      <c r="C38" s="2"/>
      <c r="D38" s="2"/>
      <c r="E38" s="2"/>
      <c r="F38" s="2"/>
      <c r="G38" s="2"/>
      <c r="H38" s="2"/>
      <c r="I38" s="2"/>
      <c r="J38" s="19">
        <f t="shared" si="10"/>
        <v>1</v>
      </c>
      <c r="K38" s="19">
        <f t="shared" si="11"/>
        <v>0</v>
      </c>
      <c r="L38" s="19">
        <f t="shared" si="9"/>
        <v>10</v>
      </c>
      <c r="M38" s="19">
        <f t="shared" si="9"/>
        <v>4</v>
      </c>
      <c r="N38" s="15">
        <f t="shared" si="12"/>
        <v>0.4605263157894737</v>
      </c>
      <c r="O38" s="22">
        <f t="shared" si="16"/>
        <v>6.447368421052631</v>
      </c>
      <c r="P38" s="15">
        <f t="shared" si="13"/>
        <v>18.421052631578952</v>
      </c>
      <c r="Q38" s="19">
        <f t="shared" si="14"/>
        <v>1</v>
      </c>
      <c r="R38" s="19">
        <f t="shared" si="15"/>
        <v>0</v>
      </c>
    </row>
    <row r="39" spans="1:19" ht="15">
      <c r="A39" s="20">
        <v>32607</v>
      </c>
      <c r="B39" s="2"/>
      <c r="C39" s="2"/>
      <c r="D39" s="2"/>
      <c r="E39" s="2"/>
      <c r="F39" s="3">
        <v>1</v>
      </c>
      <c r="G39" s="2"/>
      <c r="H39" s="2"/>
      <c r="I39" s="2"/>
      <c r="J39" s="19">
        <f t="shared" si="10"/>
        <v>0</v>
      </c>
      <c r="K39" s="19">
        <f t="shared" si="11"/>
        <v>1</v>
      </c>
      <c r="L39" s="19">
        <f t="shared" si="9"/>
        <v>10</v>
      </c>
      <c r="M39" s="19">
        <f t="shared" si="9"/>
        <v>5</v>
      </c>
      <c r="N39" s="15">
        <f t="shared" si="12"/>
        <v>0.4605263157894737</v>
      </c>
      <c r="O39" s="22">
        <f t="shared" si="16"/>
        <v>6.907894736842104</v>
      </c>
      <c r="P39" s="15">
        <f t="shared" si="13"/>
        <v>19.73684210526316</v>
      </c>
      <c r="Q39" s="19">
        <f t="shared" si="14"/>
        <v>1</v>
      </c>
      <c r="R39" s="19">
        <f t="shared" si="15"/>
        <v>0</v>
      </c>
      <c r="S39" s="18"/>
    </row>
    <row r="40" spans="1:18" ht="15">
      <c r="A40" s="20">
        <v>32608</v>
      </c>
      <c r="B40" s="2"/>
      <c r="C40" s="2"/>
      <c r="D40" s="2"/>
      <c r="E40" s="2"/>
      <c r="F40" s="2"/>
      <c r="G40" s="2"/>
      <c r="H40" s="2"/>
      <c r="I40" s="2"/>
      <c r="J40" s="19">
        <f t="shared" si="10"/>
        <v>0</v>
      </c>
      <c r="K40" s="19">
        <f t="shared" si="11"/>
        <v>0</v>
      </c>
      <c r="L40" s="19">
        <f t="shared" si="9"/>
        <v>10</v>
      </c>
      <c r="M40" s="19">
        <f t="shared" si="9"/>
        <v>5</v>
      </c>
      <c r="N40" s="15">
        <f t="shared" si="12"/>
        <v>0</v>
      </c>
      <c r="O40" s="22">
        <f t="shared" si="16"/>
        <v>6.907894736842104</v>
      </c>
      <c r="P40" s="15">
        <f t="shared" si="13"/>
        <v>19.73684210526316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"/>
      <c r="C41" s="2"/>
      <c r="D41" s="2"/>
      <c r="E41" s="2"/>
      <c r="F41" s="3">
        <v>1</v>
      </c>
      <c r="G41" s="2"/>
      <c r="H41" s="2"/>
      <c r="I41" s="2"/>
      <c r="J41" s="19">
        <f t="shared" si="10"/>
        <v>0</v>
      </c>
      <c r="K41" s="19">
        <f t="shared" si="11"/>
        <v>1</v>
      </c>
      <c r="L41" s="19">
        <f t="shared" si="9"/>
        <v>10</v>
      </c>
      <c r="M41" s="19">
        <f t="shared" si="9"/>
        <v>6</v>
      </c>
      <c r="N41" s="15">
        <f t="shared" si="12"/>
        <v>0.4605263157894737</v>
      </c>
      <c r="O41" s="22">
        <f t="shared" si="16"/>
        <v>7.368421052631578</v>
      </c>
      <c r="P41" s="15">
        <f t="shared" si="13"/>
        <v>21.052631578947373</v>
      </c>
      <c r="Q41" s="19">
        <f t="shared" si="14"/>
        <v>1</v>
      </c>
      <c r="R41" s="19">
        <f t="shared" si="15"/>
        <v>0</v>
      </c>
    </row>
    <row r="42" spans="1:18" ht="15">
      <c r="A42" s="20">
        <v>32610</v>
      </c>
      <c r="B42" s="2"/>
      <c r="C42" s="2"/>
      <c r="D42" s="2"/>
      <c r="E42" s="2"/>
      <c r="F42" s="2"/>
      <c r="G42" s="2"/>
      <c r="H42" s="2"/>
      <c r="I42" s="2"/>
      <c r="J42" s="19">
        <f t="shared" si="10"/>
        <v>0</v>
      </c>
      <c r="K42" s="19">
        <f t="shared" si="11"/>
        <v>0</v>
      </c>
      <c r="L42" s="19">
        <f t="shared" si="9"/>
        <v>10</v>
      </c>
      <c r="M42" s="19">
        <f t="shared" si="9"/>
        <v>6</v>
      </c>
      <c r="N42" s="15">
        <f t="shared" si="12"/>
        <v>0</v>
      </c>
      <c r="O42" s="22">
        <f t="shared" si="16"/>
        <v>7.368421052631578</v>
      </c>
      <c r="P42" s="15">
        <f t="shared" si="13"/>
        <v>21.052631578947373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"/>
      <c r="C43" s="2"/>
      <c r="D43" s="2"/>
      <c r="E43" s="2"/>
      <c r="F43" s="2"/>
      <c r="G43" s="2"/>
      <c r="H43" s="2"/>
      <c r="I43" s="2"/>
      <c r="J43" s="19">
        <f t="shared" si="10"/>
        <v>0</v>
      </c>
      <c r="K43" s="19">
        <f t="shared" si="11"/>
        <v>0</v>
      </c>
      <c r="L43" s="19">
        <f t="shared" si="9"/>
        <v>10</v>
      </c>
      <c r="M43" s="19">
        <f t="shared" si="9"/>
        <v>6</v>
      </c>
      <c r="N43" s="15">
        <f t="shared" si="12"/>
        <v>0</v>
      </c>
      <c r="O43" s="22">
        <f t="shared" si="16"/>
        <v>7.368421052631578</v>
      </c>
      <c r="P43" s="15">
        <f t="shared" si="13"/>
        <v>21.052631578947373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"/>
      <c r="C44" s="2"/>
      <c r="D44" s="2"/>
      <c r="E44" s="2"/>
      <c r="F44" s="2"/>
      <c r="G44" s="2"/>
      <c r="H44" s="2"/>
      <c r="I44" s="2"/>
      <c r="J44" s="19">
        <f t="shared" si="10"/>
        <v>0</v>
      </c>
      <c r="K44" s="19">
        <f t="shared" si="11"/>
        <v>0</v>
      </c>
      <c r="L44" s="19">
        <f t="shared" si="9"/>
        <v>10</v>
      </c>
      <c r="M44" s="19">
        <f t="shared" si="9"/>
        <v>6</v>
      </c>
      <c r="N44" s="15">
        <f t="shared" si="12"/>
        <v>0</v>
      </c>
      <c r="O44" s="22">
        <f t="shared" si="16"/>
        <v>7.368421052631578</v>
      </c>
      <c r="P44" s="15">
        <f t="shared" si="13"/>
        <v>21.052631578947373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"/>
      <c r="C45" s="3">
        <v>1</v>
      </c>
      <c r="D45" s="2"/>
      <c r="E45" s="2"/>
      <c r="F45" s="2"/>
      <c r="G45" s="2"/>
      <c r="H45" s="2"/>
      <c r="I45" s="2"/>
      <c r="J45" s="19">
        <f t="shared" si="10"/>
        <v>1</v>
      </c>
      <c r="K45" s="19">
        <f t="shared" si="11"/>
        <v>0</v>
      </c>
      <c r="L45" s="19">
        <f aca="true" t="shared" si="17" ref="L45:M64">L44+J45</f>
        <v>11</v>
      </c>
      <c r="M45" s="19">
        <f t="shared" si="17"/>
        <v>6</v>
      </c>
      <c r="N45" s="15">
        <f t="shared" si="12"/>
        <v>0.4605263157894737</v>
      </c>
      <c r="O45" s="22">
        <f t="shared" si="16"/>
        <v>7.828947368421051</v>
      </c>
      <c r="P45" s="15">
        <f t="shared" si="13"/>
        <v>22.368421052631582</v>
      </c>
      <c r="Q45" s="19">
        <f t="shared" si="14"/>
        <v>1</v>
      </c>
      <c r="R45" s="19">
        <f t="shared" si="15"/>
        <v>0</v>
      </c>
    </row>
    <row r="46" spans="1:18" ht="15">
      <c r="A46" s="20">
        <v>32614</v>
      </c>
      <c r="B46" s="2"/>
      <c r="C46" s="2"/>
      <c r="D46" s="2"/>
      <c r="E46" s="2"/>
      <c r="F46" s="2"/>
      <c r="G46" s="2"/>
      <c r="H46" s="2"/>
      <c r="I46" s="2"/>
      <c r="J46" s="19">
        <f t="shared" si="10"/>
        <v>0</v>
      </c>
      <c r="K46" s="19">
        <f t="shared" si="11"/>
        <v>0</v>
      </c>
      <c r="L46" s="19">
        <f t="shared" si="17"/>
        <v>11</v>
      </c>
      <c r="M46" s="19">
        <f t="shared" si="17"/>
        <v>6</v>
      </c>
      <c r="N46" s="15">
        <f t="shared" si="12"/>
        <v>0</v>
      </c>
      <c r="O46" s="22">
        <f t="shared" si="16"/>
        <v>7.828947368421051</v>
      </c>
      <c r="P46" s="15">
        <f t="shared" si="13"/>
        <v>22.368421052631582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"/>
      <c r="C47" s="2"/>
      <c r="D47" s="2"/>
      <c r="E47" s="2"/>
      <c r="F47" s="2"/>
      <c r="G47" s="2"/>
      <c r="H47" s="2"/>
      <c r="I47" s="2"/>
      <c r="J47" s="19">
        <f t="shared" si="10"/>
        <v>0</v>
      </c>
      <c r="K47" s="19">
        <f t="shared" si="11"/>
        <v>0</v>
      </c>
      <c r="L47" s="19">
        <f t="shared" si="17"/>
        <v>11</v>
      </c>
      <c r="M47" s="19">
        <f t="shared" si="17"/>
        <v>6</v>
      </c>
      <c r="N47" s="15">
        <f t="shared" si="12"/>
        <v>0</v>
      </c>
      <c r="O47" s="22">
        <f t="shared" si="16"/>
        <v>7.828947368421051</v>
      </c>
      <c r="P47" s="15">
        <f t="shared" si="13"/>
        <v>22.368421052631582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3">
        <v>1</v>
      </c>
      <c r="C48" s="3">
        <v>2</v>
      </c>
      <c r="D48" s="2"/>
      <c r="E48" s="2"/>
      <c r="F48" s="2"/>
      <c r="G48" s="3">
        <v>3</v>
      </c>
      <c r="H48" s="2"/>
      <c r="I48" s="2"/>
      <c r="J48" s="19">
        <f t="shared" si="10"/>
        <v>3</v>
      </c>
      <c r="K48" s="19">
        <f t="shared" si="11"/>
        <v>3</v>
      </c>
      <c r="L48" s="19">
        <f t="shared" si="17"/>
        <v>14</v>
      </c>
      <c r="M48" s="19">
        <f t="shared" si="17"/>
        <v>9</v>
      </c>
      <c r="N48" s="15">
        <f t="shared" si="12"/>
        <v>2.763157894736842</v>
      </c>
      <c r="O48" s="22">
        <f t="shared" si="16"/>
        <v>10.592105263157894</v>
      </c>
      <c r="P48" s="15">
        <f t="shared" si="13"/>
        <v>30.26315789473685</v>
      </c>
      <c r="Q48" s="19">
        <f t="shared" si="14"/>
        <v>6</v>
      </c>
      <c r="R48" s="19">
        <f t="shared" si="15"/>
        <v>0</v>
      </c>
    </row>
    <row r="49" spans="1:18" ht="15">
      <c r="A49" s="20">
        <v>32617</v>
      </c>
      <c r="B49" s="2"/>
      <c r="C49" s="2"/>
      <c r="D49" s="2"/>
      <c r="E49" s="2"/>
      <c r="F49" s="2"/>
      <c r="G49" s="2"/>
      <c r="H49" s="2"/>
      <c r="I49" s="2"/>
      <c r="J49" s="19">
        <f t="shared" si="10"/>
        <v>0</v>
      </c>
      <c r="K49" s="19">
        <f t="shared" si="11"/>
        <v>0</v>
      </c>
      <c r="L49" s="19">
        <f t="shared" si="17"/>
        <v>14</v>
      </c>
      <c r="M49" s="19">
        <f t="shared" si="17"/>
        <v>9</v>
      </c>
      <c r="N49" s="15">
        <f t="shared" si="12"/>
        <v>0</v>
      </c>
      <c r="O49" s="22">
        <f t="shared" si="16"/>
        <v>10.592105263157894</v>
      </c>
      <c r="P49" s="15">
        <f t="shared" si="13"/>
        <v>30.26315789473685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"/>
      <c r="C50" s="3">
        <v>2</v>
      </c>
      <c r="D50" s="2"/>
      <c r="E50" s="2"/>
      <c r="F50" s="3">
        <v>3</v>
      </c>
      <c r="G50" s="3">
        <v>4</v>
      </c>
      <c r="H50" s="2"/>
      <c r="I50" s="2"/>
      <c r="J50" s="19">
        <f t="shared" si="10"/>
        <v>2</v>
      </c>
      <c r="K50" s="19">
        <f t="shared" si="11"/>
        <v>7</v>
      </c>
      <c r="L50" s="19">
        <f t="shared" si="17"/>
        <v>16</v>
      </c>
      <c r="M50" s="19">
        <f t="shared" si="17"/>
        <v>16</v>
      </c>
      <c r="N50" s="15">
        <f t="shared" si="12"/>
        <v>4.144736842105263</v>
      </c>
      <c r="O50" s="22">
        <f t="shared" si="16"/>
        <v>14.736842105263158</v>
      </c>
      <c r="P50" s="15">
        <f t="shared" si="13"/>
        <v>42.105263157894754</v>
      </c>
      <c r="Q50" s="19">
        <f t="shared" si="14"/>
        <v>9</v>
      </c>
      <c r="R50" s="19">
        <f t="shared" si="15"/>
        <v>0</v>
      </c>
    </row>
    <row r="51" spans="1:18" ht="15">
      <c r="A51" s="20">
        <v>32619</v>
      </c>
      <c r="B51" s="2"/>
      <c r="C51" s="2"/>
      <c r="D51" s="2"/>
      <c r="E51" s="2"/>
      <c r="F51" s="2"/>
      <c r="G51" s="2"/>
      <c r="H51" s="2"/>
      <c r="I51" s="2"/>
      <c r="J51" s="19">
        <f t="shared" si="10"/>
        <v>0</v>
      </c>
      <c r="K51" s="19">
        <f t="shared" si="11"/>
        <v>0</v>
      </c>
      <c r="L51" s="19">
        <f t="shared" si="17"/>
        <v>16</v>
      </c>
      <c r="M51" s="19">
        <f t="shared" si="17"/>
        <v>16</v>
      </c>
      <c r="N51" s="15">
        <f t="shared" si="12"/>
        <v>0</v>
      </c>
      <c r="O51" s="22">
        <f t="shared" si="16"/>
        <v>14.736842105263158</v>
      </c>
      <c r="P51" s="15">
        <f t="shared" si="13"/>
        <v>42.105263157894754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"/>
      <c r="C52" s="3">
        <v>1</v>
      </c>
      <c r="D52" s="2"/>
      <c r="E52" s="2"/>
      <c r="F52" s="2"/>
      <c r="G52" s="3">
        <v>1</v>
      </c>
      <c r="H52" s="2"/>
      <c r="I52" s="2"/>
      <c r="J52" s="19">
        <f t="shared" si="10"/>
        <v>1</v>
      </c>
      <c r="K52" s="19">
        <f t="shared" si="11"/>
        <v>1</v>
      </c>
      <c r="L52" s="19">
        <f t="shared" si="17"/>
        <v>17</v>
      </c>
      <c r="M52" s="19">
        <f t="shared" si="17"/>
        <v>17</v>
      </c>
      <c r="N52" s="15">
        <f t="shared" si="12"/>
        <v>0.9210526315789473</v>
      </c>
      <c r="O52" s="22">
        <f t="shared" si="16"/>
        <v>15.657894736842104</v>
      </c>
      <c r="P52" s="15">
        <f t="shared" si="13"/>
        <v>44.73684210526317</v>
      </c>
      <c r="Q52" s="19">
        <f t="shared" si="14"/>
        <v>2</v>
      </c>
      <c r="R52" s="19">
        <f t="shared" si="15"/>
        <v>0</v>
      </c>
    </row>
    <row r="53" spans="1:19" ht="15">
      <c r="A53" s="20">
        <v>32621</v>
      </c>
      <c r="B53" s="2"/>
      <c r="C53" s="3">
        <v>1</v>
      </c>
      <c r="D53" s="2"/>
      <c r="E53" s="2"/>
      <c r="F53" s="3">
        <v>1</v>
      </c>
      <c r="G53" s="3">
        <v>2</v>
      </c>
      <c r="H53" s="2"/>
      <c r="I53" s="2"/>
      <c r="J53" s="19">
        <f t="shared" si="10"/>
        <v>1</v>
      </c>
      <c r="K53" s="19">
        <f t="shared" si="11"/>
        <v>3</v>
      </c>
      <c r="L53" s="19">
        <f t="shared" si="17"/>
        <v>18</v>
      </c>
      <c r="M53" s="19">
        <f t="shared" si="17"/>
        <v>20</v>
      </c>
      <c r="N53" s="15">
        <f t="shared" si="12"/>
        <v>1.8421052631578947</v>
      </c>
      <c r="O53" s="22">
        <f t="shared" si="16"/>
        <v>17.5</v>
      </c>
      <c r="P53" s="15">
        <f t="shared" si="13"/>
        <v>50.00000000000002</v>
      </c>
      <c r="Q53" s="19">
        <f t="shared" si="14"/>
        <v>4</v>
      </c>
      <c r="R53" s="19">
        <f t="shared" si="15"/>
        <v>0</v>
      </c>
      <c r="S53" s="18"/>
    </row>
    <row r="54" spans="1:18" ht="15">
      <c r="A54" s="20">
        <v>32622</v>
      </c>
      <c r="B54" s="2"/>
      <c r="C54" s="2"/>
      <c r="D54" s="2"/>
      <c r="E54" s="2"/>
      <c r="F54" s="2"/>
      <c r="G54" s="2"/>
      <c r="H54" s="2"/>
      <c r="I54" s="2"/>
      <c r="J54" s="19">
        <f t="shared" si="10"/>
        <v>0</v>
      </c>
      <c r="K54" s="19">
        <f t="shared" si="11"/>
        <v>0</v>
      </c>
      <c r="L54" s="19">
        <f t="shared" si="17"/>
        <v>18</v>
      </c>
      <c r="M54" s="19">
        <f t="shared" si="17"/>
        <v>20</v>
      </c>
      <c r="N54" s="15">
        <f t="shared" si="12"/>
        <v>0</v>
      </c>
      <c r="O54" s="22">
        <f t="shared" si="16"/>
        <v>17.5</v>
      </c>
      <c r="P54" s="15">
        <f t="shared" si="13"/>
        <v>50.00000000000002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"/>
      <c r="C55" s="3">
        <v>4</v>
      </c>
      <c r="D55" s="2"/>
      <c r="E55" s="2"/>
      <c r="F55" s="3">
        <v>1</v>
      </c>
      <c r="G55" s="3">
        <v>4</v>
      </c>
      <c r="H55" s="2"/>
      <c r="I55" s="2"/>
      <c r="J55" s="19">
        <f t="shared" si="10"/>
        <v>4</v>
      </c>
      <c r="K55" s="19">
        <f t="shared" si="11"/>
        <v>5</v>
      </c>
      <c r="L55" s="19">
        <f t="shared" si="17"/>
        <v>22</v>
      </c>
      <c r="M55" s="19">
        <f t="shared" si="17"/>
        <v>25</v>
      </c>
      <c r="N55" s="15">
        <f t="shared" si="12"/>
        <v>4.144736842105263</v>
      </c>
      <c r="O55" s="22">
        <f t="shared" si="16"/>
        <v>21.644736842105264</v>
      </c>
      <c r="P55" s="15">
        <f t="shared" si="13"/>
        <v>61.84210526315792</v>
      </c>
      <c r="Q55" s="19">
        <f t="shared" si="14"/>
        <v>9</v>
      </c>
      <c r="R55" s="19">
        <f t="shared" si="15"/>
        <v>0</v>
      </c>
    </row>
    <row r="56" spans="1:18" ht="15">
      <c r="A56" s="20">
        <v>32624</v>
      </c>
      <c r="B56" s="2"/>
      <c r="C56" s="2"/>
      <c r="D56" s="2"/>
      <c r="E56" s="2"/>
      <c r="F56" s="2"/>
      <c r="G56" s="2"/>
      <c r="H56" s="2"/>
      <c r="I56" s="2"/>
      <c r="J56" s="19">
        <f t="shared" si="10"/>
        <v>0</v>
      </c>
      <c r="K56" s="19">
        <f t="shared" si="11"/>
        <v>0</v>
      </c>
      <c r="L56" s="19">
        <f t="shared" si="17"/>
        <v>22</v>
      </c>
      <c r="M56" s="19">
        <f t="shared" si="17"/>
        <v>25</v>
      </c>
      <c r="N56" s="15">
        <f t="shared" si="12"/>
        <v>0</v>
      </c>
      <c r="O56" s="22">
        <f t="shared" si="16"/>
        <v>21.644736842105264</v>
      </c>
      <c r="P56" s="15">
        <f t="shared" si="13"/>
        <v>61.84210526315792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"/>
      <c r="C57" s="2"/>
      <c r="D57" s="2"/>
      <c r="E57" s="2"/>
      <c r="F57" s="2"/>
      <c r="G57" s="3">
        <v>1</v>
      </c>
      <c r="H57" s="2"/>
      <c r="I57" s="2"/>
      <c r="J57" s="19">
        <f t="shared" si="10"/>
        <v>0</v>
      </c>
      <c r="K57" s="19">
        <f t="shared" si="11"/>
        <v>1</v>
      </c>
      <c r="L57" s="19">
        <f t="shared" si="17"/>
        <v>22</v>
      </c>
      <c r="M57" s="19">
        <f t="shared" si="17"/>
        <v>26</v>
      </c>
      <c r="N57" s="15">
        <f t="shared" si="12"/>
        <v>0.4605263157894737</v>
      </c>
      <c r="O57" s="22">
        <f t="shared" si="16"/>
        <v>22.105263157894736</v>
      </c>
      <c r="P57" s="15">
        <f t="shared" si="13"/>
        <v>63.15789473684213</v>
      </c>
      <c r="Q57" s="19">
        <f t="shared" si="14"/>
        <v>1</v>
      </c>
      <c r="R57" s="19">
        <f t="shared" si="15"/>
        <v>0</v>
      </c>
    </row>
    <row r="58" spans="1:18" ht="15">
      <c r="A58" s="20">
        <v>32626</v>
      </c>
      <c r="B58" s="2"/>
      <c r="C58" s="2"/>
      <c r="D58" s="2"/>
      <c r="E58" s="2"/>
      <c r="F58" s="2"/>
      <c r="G58" s="2"/>
      <c r="H58" s="2"/>
      <c r="I58" s="2"/>
      <c r="J58" s="19">
        <f t="shared" si="10"/>
        <v>0</v>
      </c>
      <c r="K58" s="19">
        <f t="shared" si="11"/>
        <v>0</v>
      </c>
      <c r="L58" s="19">
        <f t="shared" si="17"/>
        <v>22</v>
      </c>
      <c r="M58" s="19">
        <f t="shared" si="17"/>
        <v>26</v>
      </c>
      <c r="N58" s="15">
        <f t="shared" si="12"/>
        <v>0</v>
      </c>
      <c r="O58" s="22">
        <f t="shared" si="16"/>
        <v>22.105263157894736</v>
      </c>
      <c r="P58" s="15">
        <f t="shared" si="13"/>
        <v>63.15789473684213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3">
        <v>1</v>
      </c>
      <c r="C59" s="3">
        <v>1</v>
      </c>
      <c r="D59" s="2"/>
      <c r="E59" s="2"/>
      <c r="F59" s="3">
        <v>1</v>
      </c>
      <c r="G59" s="3">
        <v>2</v>
      </c>
      <c r="H59" s="2"/>
      <c r="I59" s="2"/>
      <c r="J59" s="19">
        <f t="shared" si="10"/>
        <v>2</v>
      </c>
      <c r="K59" s="19">
        <f t="shared" si="11"/>
        <v>3</v>
      </c>
      <c r="L59" s="19">
        <f t="shared" si="17"/>
        <v>24</v>
      </c>
      <c r="M59" s="19">
        <f t="shared" si="17"/>
        <v>29</v>
      </c>
      <c r="N59" s="15">
        <f t="shared" si="12"/>
        <v>2.302631578947368</v>
      </c>
      <c r="O59" s="22">
        <f t="shared" si="16"/>
        <v>24.407894736842103</v>
      </c>
      <c r="P59" s="15">
        <f t="shared" si="13"/>
        <v>69.73684210526318</v>
      </c>
      <c r="Q59" s="19">
        <f t="shared" si="14"/>
        <v>5</v>
      </c>
      <c r="R59" s="19">
        <f t="shared" si="15"/>
        <v>0</v>
      </c>
    </row>
    <row r="60" spans="1:18" ht="15">
      <c r="A60" s="20">
        <v>32628</v>
      </c>
      <c r="B60" s="2"/>
      <c r="C60" s="2"/>
      <c r="D60" s="2"/>
      <c r="E60" s="2"/>
      <c r="F60" s="2"/>
      <c r="G60" s="2"/>
      <c r="H60" s="2"/>
      <c r="I60" s="2"/>
      <c r="J60" s="19">
        <f t="shared" si="10"/>
        <v>0</v>
      </c>
      <c r="K60" s="19">
        <f t="shared" si="11"/>
        <v>0</v>
      </c>
      <c r="L60" s="19">
        <f t="shared" si="17"/>
        <v>24</v>
      </c>
      <c r="M60" s="19">
        <f t="shared" si="17"/>
        <v>29</v>
      </c>
      <c r="N60" s="15">
        <f t="shared" si="12"/>
        <v>0</v>
      </c>
      <c r="O60" s="22">
        <f t="shared" si="16"/>
        <v>24.407894736842103</v>
      </c>
      <c r="P60" s="15">
        <f t="shared" si="13"/>
        <v>69.73684210526318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3">
        <v>1</v>
      </c>
      <c r="C61" s="3">
        <v>1</v>
      </c>
      <c r="D61" s="2"/>
      <c r="E61" s="2"/>
      <c r="F61" s="3">
        <v>1</v>
      </c>
      <c r="G61" s="2"/>
      <c r="H61" s="2"/>
      <c r="I61" s="2"/>
      <c r="J61" s="19">
        <f t="shared" si="10"/>
        <v>2</v>
      </c>
      <c r="K61" s="19">
        <f t="shared" si="11"/>
        <v>1</v>
      </c>
      <c r="L61" s="19">
        <f t="shared" si="17"/>
        <v>26</v>
      </c>
      <c r="M61" s="19">
        <f t="shared" si="17"/>
        <v>30</v>
      </c>
      <c r="N61" s="15">
        <f t="shared" si="12"/>
        <v>1.381578947368421</v>
      </c>
      <c r="O61" s="22">
        <f t="shared" si="16"/>
        <v>25.789473684210524</v>
      </c>
      <c r="P61" s="15">
        <f t="shared" si="13"/>
        <v>73.68421052631581</v>
      </c>
      <c r="Q61" s="19">
        <f t="shared" si="14"/>
        <v>3</v>
      </c>
      <c r="R61" s="19">
        <f t="shared" si="15"/>
        <v>0</v>
      </c>
    </row>
    <row r="62" spans="1:18" ht="15">
      <c r="A62" s="20">
        <v>32630</v>
      </c>
      <c r="B62" s="2"/>
      <c r="C62" s="2"/>
      <c r="D62" s="2"/>
      <c r="E62" s="2"/>
      <c r="F62" s="2"/>
      <c r="G62" s="2"/>
      <c r="H62" s="2"/>
      <c r="I62" s="2"/>
      <c r="J62" s="19">
        <f t="shared" si="10"/>
        <v>0</v>
      </c>
      <c r="K62" s="19">
        <f t="shared" si="11"/>
        <v>0</v>
      </c>
      <c r="L62" s="19">
        <f t="shared" si="17"/>
        <v>26</v>
      </c>
      <c r="M62" s="19">
        <f t="shared" si="17"/>
        <v>30</v>
      </c>
      <c r="N62" s="15">
        <f t="shared" si="12"/>
        <v>0</v>
      </c>
      <c r="O62" s="22">
        <f t="shared" si="16"/>
        <v>25.789473684210524</v>
      </c>
      <c r="P62" s="15">
        <f t="shared" si="13"/>
        <v>73.68421052631581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2"/>
      <c r="C63" s="2"/>
      <c r="D63" s="3">
        <v>1</v>
      </c>
      <c r="E63" s="2"/>
      <c r="F63" s="2"/>
      <c r="G63" s="3">
        <v>1</v>
      </c>
      <c r="H63" s="2"/>
      <c r="I63" s="2"/>
      <c r="J63" s="19">
        <f t="shared" si="10"/>
        <v>-1</v>
      </c>
      <c r="K63" s="19">
        <f t="shared" si="11"/>
        <v>1</v>
      </c>
      <c r="L63" s="19">
        <f t="shared" si="17"/>
        <v>25</v>
      </c>
      <c r="M63" s="19">
        <f t="shared" si="17"/>
        <v>31</v>
      </c>
      <c r="N63" s="15">
        <f t="shared" si="12"/>
        <v>0</v>
      </c>
      <c r="O63" s="22">
        <f t="shared" si="16"/>
        <v>25.789473684210524</v>
      </c>
      <c r="P63" s="15">
        <f t="shared" si="13"/>
        <v>73.68421052631581</v>
      </c>
      <c r="Q63" s="19">
        <f t="shared" si="14"/>
        <v>1</v>
      </c>
      <c r="R63" s="19">
        <f t="shared" si="15"/>
        <v>1</v>
      </c>
    </row>
    <row r="64" spans="1:18" ht="15">
      <c r="A64" s="20">
        <v>32632</v>
      </c>
      <c r="B64" s="2"/>
      <c r="C64" s="3">
        <v>2</v>
      </c>
      <c r="D64" s="2"/>
      <c r="E64" s="2"/>
      <c r="F64" s="3">
        <v>1</v>
      </c>
      <c r="G64" s="3">
        <v>1</v>
      </c>
      <c r="H64" s="2"/>
      <c r="I64" s="2"/>
      <c r="J64" s="19">
        <f t="shared" si="10"/>
        <v>2</v>
      </c>
      <c r="K64" s="19">
        <f t="shared" si="11"/>
        <v>2</v>
      </c>
      <c r="L64" s="19">
        <f t="shared" si="17"/>
        <v>27</v>
      </c>
      <c r="M64" s="19">
        <f t="shared" si="17"/>
        <v>33</v>
      </c>
      <c r="N64" s="15">
        <f t="shared" si="12"/>
        <v>1.8421052631578947</v>
      </c>
      <c r="O64" s="22">
        <f t="shared" si="16"/>
        <v>27.631578947368418</v>
      </c>
      <c r="P64" s="15">
        <f t="shared" si="13"/>
        <v>78.94736842105264</v>
      </c>
      <c r="Q64" s="19">
        <f t="shared" si="14"/>
        <v>4</v>
      </c>
      <c r="R64" s="19">
        <f t="shared" si="15"/>
        <v>0</v>
      </c>
    </row>
    <row r="65" spans="1:18" ht="15">
      <c r="A65" s="20">
        <v>32633</v>
      </c>
      <c r="B65" s="2"/>
      <c r="C65" s="2"/>
      <c r="D65" s="2"/>
      <c r="E65" s="2"/>
      <c r="F65" s="2"/>
      <c r="G65" s="2"/>
      <c r="H65" s="2"/>
      <c r="I65" s="2"/>
      <c r="J65" s="19">
        <f t="shared" si="10"/>
        <v>0</v>
      </c>
      <c r="K65" s="19">
        <f t="shared" si="11"/>
        <v>0</v>
      </c>
      <c r="L65" s="19">
        <f aca="true" t="shared" si="18" ref="L65:M84">L64+J65</f>
        <v>27</v>
      </c>
      <c r="M65" s="19">
        <f t="shared" si="18"/>
        <v>33</v>
      </c>
      <c r="N65" s="15">
        <f t="shared" si="12"/>
        <v>0</v>
      </c>
      <c r="O65" s="22">
        <f t="shared" si="16"/>
        <v>27.631578947368418</v>
      </c>
      <c r="P65" s="15">
        <f t="shared" si="13"/>
        <v>78.94736842105264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"/>
      <c r="C66" s="2"/>
      <c r="D66" s="2"/>
      <c r="E66" s="2"/>
      <c r="F66" s="3">
        <v>1</v>
      </c>
      <c r="G66" s="3">
        <v>1</v>
      </c>
      <c r="H66" s="2"/>
      <c r="I66" s="2"/>
      <c r="J66" s="19">
        <f t="shared" si="10"/>
        <v>0</v>
      </c>
      <c r="K66" s="19">
        <f t="shared" si="11"/>
        <v>2</v>
      </c>
      <c r="L66" s="19">
        <f t="shared" si="18"/>
        <v>27</v>
      </c>
      <c r="M66" s="19">
        <f t="shared" si="18"/>
        <v>35</v>
      </c>
      <c r="N66" s="15">
        <f t="shared" si="12"/>
        <v>0.9210526315789473</v>
      </c>
      <c r="O66" s="22">
        <f t="shared" si="16"/>
        <v>28.552631578947366</v>
      </c>
      <c r="P66" s="15">
        <f t="shared" si="13"/>
        <v>81.57894736842108</v>
      </c>
      <c r="Q66" s="19">
        <f t="shared" si="14"/>
        <v>2</v>
      </c>
      <c r="R66" s="19">
        <f t="shared" si="15"/>
        <v>0</v>
      </c>
    </row>
    <row r="67" spans="1:19" ht="15">
      <c r="A67" s="20">
        <v>32635</v>
      </c>
      <c r="B67" s="2"/>
      <c r="C67" s="2"/>
      <c r="D67" s="2"/>
      <c r="E67" s="2"/>
      <c r="F67" s="2"/>
      <c r="G67" s="2"/>
      <c r="H67" s="2"/>
      <c r="I67" s="2"/>
      <c r="J67" s="19">
        <f t="shared" si="10"/>
        <v>0</v>
      </c>
      <c r="K67" s="19">
        <f t="shared" si="11"/>
        <v>0</v>
      </c>
      <c r="L67" s="19">
        <f t="shared" si="18"/>
        <v>27</v>
      </c>
      <c r="M67" s="19">
        <f t="shared" si="18"/>
        <v>35</v>
      </c>
      <c r="N67" s="15">
        <f t="shared" si="12"/>
        <v>0</v>
      </c>
      <c r="O67" s="22">
        <f t="shared" si="16"/>
        <v>28.552631578947366</v>
      </c>
      <c r="P67" s="15">
        <f t="shared" si="13"/>
        <v>81.57894736842108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"/>
      <c r="C68" s="2"/>
      <c r="D68" s="2"/>
      <c r="E68" s="2"/>
      <c r="F68" s="3">
        <v>1</v>
      </c>
      <c r="G68" s="2"/>
      <c r="H68" s="2"/>
      <c r="I68" s="2"/>
      <c r="J68" s="19">
        <f aca="true" t="shared" si="19" ref="J68:J94">+B68+C68-D68-E68</f>
        <v>0</v>
      </c>
      <c r="K68" s="19">
        <f aca="true" t="shared" si="20" ref="K68:K94">+F68+G68-H68-I68</f>
        <v>1</v>
      </c>
      <c r="L68" s="19">
        <f t="shared" si="18"/>
        <v>27</v>
      </c>
      <c r="M68" s="19">
        <f t="shared" si="18"/>
        <v>36</v>
      </c>
      <c r="N68" s="15">
        <f aca="true" t="shared" si="21" ref="N68:N94">(+J68+K68)*($J$96/($J$96+$K$96))</f>
        <v>0.4605263157894737</v>
      </c>
      <c r="O68" s="22">
        <f t="shared" si="16"/>
        <v>29.01315789473684</v>
      </c>
      <c r="P68" s="15">
        <f aca="true" t="shared" si="22" ref="P68:P94">O68*100/$N$96</f>
        <v>82.89473684210529</v>
      </c>
      <c r="Q68" s="19">
        <f aca="true" t="shared" si="23" ref="Q68:Q94">+B68+C68+F68+G68</f>
        <v>1</v>
      </c>
      <c r="R68" s="19">
        <f aca="true" t="shared" si="24" ref="R68:R94">D68+E68+H68+I68</f>
        <v>0</v>
      </c>
    </row>
    <row r="69" spans="1:18" ht="15">
      <c r="A69" s="20">
        <v>32637</v>
      </c>
      <c r="B69" s="2"/>
      <c r="C69" s="2"/>
      <c r="D69" s="2"/>
      <c r="E69" s="2"/>
      <c r="F69" s="2"/>
      <c r="G69" s="2"/>
      <c r="H69" s="2"/>
      <c r="I69" s="2"/>
      <c r="J69" s="19">
        <f t="shared" si="19"/>
        <v>0</v>
      </c>
      <c r="K69" s="19">
        <f t="shared" si="20"/>
        <v>0</v>
      </c>
      <c r="L69" s="19">
        <f t="shared" si="18"/>
        <v>27</v>
      </c>
      <c r="M69" s="19">
        <f t="shared" si="18"/>
        <v>36</v>
      </c>
      <c r="N69" s="15">
        <f t="shared" si="21"/>
        <v>0</v>
      </c>
      <c r="O69" s="22">
        <f aca="true" t="shared" si="25" ref="O69:O94">O68+N69</f>
        <v>29.01315789473684</v>
      </c>
      <c r="P69" s="15">
        <f t="shared" si="22"/>
        <v>82.89473684210529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2"/>
      <c r="C70" s="3">
        <v>1</v>
      </c>
      <c r="D70" s="2"/>
      <c r="E70" s="2"/>
      <c r="F70" s="2"/>
      <c r="G70" s="2"/>
      <c r="H70" s="2"/>
      <c r="I70" s="2"/>
      <c r="J70" s="19">
        <f t="shared" si="19"/>
        <v>1</v>
      </c>
      <c r="K70" s="19">
        <f t="shared" si="20"/>
        <v>0</v>
      </c>
      <c r="L70" s="19">
        <f t="shared" si="18"/>
        <v>28</v>
      </c>
      <c r="M70" s="19">
        <f t="shared" si="18"/>
        <v>36</v>
      </c>
      <c r="N70" s="15">
        <f t="shared" si="21"/>
        <v>0.4605263157894737</v>
      </c>
      <c r="O70" s="22">
        <f t="shared" si="25"/>
        <v>29.47368421052631</v>
      </c>
      <c r="P70" s="15">
        <f t="shared" si="22"/>
        <v>84.2105263157895</v>
      </c>
      <c r="Q70" s="19">
        <f t="shared" si="23"/>
        <v>1</v>
      </c>
      <c r="R70" s="19">
        <f t="shared" si="24"/>
        <v>0</v>
      </c>
    </row>
    <row r="71" spans="1:18" ht="15">
      <c r="A71" s="20">
        <v>32639</v>
      </c>
      <c r="B71" s="2"/>
      <c r="C71" s="2"/>
      <c r="D71" s="2"/>
      <c r="E71" s="2"/>
      <c r="F71" s="2"/>
      <c r="G71" s="2"/>
      <c r="H71" s="2"/>
      <c r="I71" s="2"/>
      <c r="J71" s="19">
        <f t="shared" si="19"/>
        <v>0</v>
      </c>
      <c r="K71" s="19">
        <f t="shared" si="20"/>
        <v>0</v>
      </c>
      <c r="L71" s="19">
        <f t="shared" si="18"/>
        <v>28</v>
      </c>
      <c r="M71" s="19">
        <f t="shared" si="18"/>
        <v>36</v>
      </c>
      <c r="N71" s="15">
        <f t="shared" si="21"/>
        <v>0</v>
      </c>
      <c r="O71" s="22">
        <f t="shared" si="25"/>
        <v>29.47368421052631</v>
      </c>
      <c r="P71" s="15">
        <f t="shared" si="22"/>
        <v>84.2105263157895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"/>
      <c r="C72" s="2"/>
      <c r="D72" s="2"/>
      <c r="E72" s="2"/>
      <c r="F72" s="2"/>
      <c r="G72" s="2"/>
      <c r="H72" s="2"/>
      <c r="I72" s="2"/>
      <c r="J72" s="19">
        <f t="shared" si="19"/>
        <v>0</v>
      </c>
      <c r="K72" s="19">
        <f t="shared" si="20"/>
        <v>0</v>
      </c>
      <c r="L72" s="19">
        <f t="shared" si="18"/>
        <v>28</v>
      </c>
      <c r="M72" s="19">
        <f t="shared" si="18"/>
        <v>36</v>
      </c>
      <c r="N72" s="15">
        <f t="shared" si="21"/>
        <v>0</v>
      </c>
      <c r="O72" s="22">
        <f t="shared" si="25"/>
        <v>29.47368421052631</v>
      </c>
      <c r="P72" s="15">
        <f t="shared" si="22"/>
        <v>84.2105263157895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"/>
      <c r="C73" s="2"/>
      <c r="D73" s="2"/>
      <c r="E73" s="2"/>
      <c r="F73" s="2"/>
      <c r="G73" s="2"/>
      <c r="H73" s="2"/>
      <c r="I73" s="2"/>
      <c r="J73" s="19">
        <f t="shared" si="19"/>
        <v>0</v>
      </c>
      <c r="K73" s="19">
        <f t="shared" si="20"/>
        <v>0</v>
      </c>
      <c r="L73" s="19">
        <f t="shared" si="18"/>
        <v>28</v>
      </c>
      <c r="M73" s="19">
        <f t="shared" si="18"/>
        <v>36</v>
      </c>
      <c r="N73" s="15">
        <f t="shared" si="21"/>
        <v>0</v>
      </c>
      <c r="O73" s="22">
        <f t="shared" si="25"/>
        <v>29.47368421052631</v>
      </c>
      <c r="P73" s="15">
        <f t="shared" si="22"/>
        <v>84.2105263157895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2"/>
      <c r="C74" s="2"/>
      <c r="D74" s="2"/>
      <c r="E74" s="2"/>
      <c r="F74" s="2"/>
      <c r="G74" s="2"/>
      <c r="H74" s="2"/>
      <c r="I74" s="2"/>
      <c r="J74" s="19">
        <f t="shared" si="19"/>
        <v>0</v>
      </c>
      <c r="K74" s="19">
        <f t="shared" si="20"/>
        <v>0</v>
      </c>
      <c r="L74" s="19">
        <f t="shared" si="18"/>
        <v>28</v>
      </c>
      <c r="M74" s="19">
        <f t="shared" si="18"/>
        <v>36</v>
      </c>
      <c r="N74" s="15">
        <f t="shared" si="21"/>
        <v>0</v>
      </c>
      <c r="O74" s="22">
        <f t="shared" si="25"/>
        <v>29.47368421052631</v>
      </c>
      <c r="P74" s="15">
        <f t="shared" si="22"/>
        <v>84.2105263157895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"/>
      <c r="C75" s="2"/>
      <c r="D75" s="2"/>
      <c r="E75" s="2"/>
      <c r="F75" s="3">
        <v>1</v>
      </c>
      <c r="G75" s="2"/>
      <c r="H75" s="2"/>
      <c r="I75" s="2"/>
      <c r="J75" s="19">
        <f t="shared" si="19"/>
        <v>0</v>
      </c>
      <c r="K75" s="19">
        <f t="shared" si="20"/>
        <v>1</v>
      </c>
      <c r="L75" s="19">
        <f t="shared" si="18"/>
        <v>28</v>
      </c>
      <c r="M75" s="19">
        <f t="shared" si="18"/>
        <v>37</v>
      </c>
      <c r="N75" s="15">
        <f t="shared" si="21"/>
        <v>0.4605263157894737</v>
      </c>
      <c r="O75" s="22">
        <f t="shared" si="25"/>
        <v>29.934210526315784</v>
      </c>
      <c r="P75" s="15">
        <f t="shared" si="22"/>
        <v>85.5263157894737</v>
      </c>
      <c r="Q75" s="19">
        <f t="shared" si="23"/>
        <v>1</v>
      </c>
      <c r="R75" s="19">
        <f t="shared" si="24"/>
        <v>0</v>
      </c>
    </row>
    <row r="76" spans="1:18" ht="15">
      <c r="A76" s="20">
        <v>32644</v>
      </c>
      <c r="B76" s="2"/>
      <c r="C76" s="2"/>
      <c r="D76" s="2"/>
      <c r="E76" s="2"/>
      <c r="F76" s="2"/>
      <c r="G76" s="2"/>
      <c r="H76" s="2"/>
      <c r="I76" s="2"/>
      <c r="J76" s="19">
        <f t="shared" si="19"/>
        <v>0</v>
      </c>
      <c r="K76" s="19">
        <f t="shared" si="20"/>
        <v>0</v>
      </c>
      <c r="L76" s="19">
        <f t="shared" si="18"/>
        <v>28</v>
      </c>
      <c r="M76" s="19">
        <f t="shared" si="18"/>
        <v>37</v>
      </c>
      <c r="N76" s="15">
        <f t="shared" si="21"/>
        <v>0</v>
      </c>
      <c r="O76" s="22">
        <f t="shared" si="25"/>
        <v>29.934210526315784</v>
      </c>
      <c r="P76" s="15">
        <f t="shared" si="22"/>
        <v>85.5263157894737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2"/>
      <c r="C77" s="2"/>
      <c r="D77" s="2"/>
      <c r="E77" s="2"/>
      <c r="F77" s="2"/>
      <c r="G77" s="3">
        <v>2</v>
      </c>
      <c r="H77" s="2"/>
      <c r="I77" s="2"/>
      <c r="J77" s="19">
        <f t="shared" si="19"/>
        <v>0</v>
      </c>
      <c r="K77" s="19">
        <f t="shared" si="20"/>
        <v>2</v>
      </c>
      <c r="L77" s="19">
        <f t="shared" si="18"/>
        <v>28</v>
      </c>
      <c r="M77" s="19">
        <f t="shared" si="18"/>
        <v>39</v>
      </c>
      <c r="N77" s="15">
        <f t="shared" si="21"/>
        <v>0.9210526315789473</v>
      </c>
      <c r="O77" s="22">
        <f t="shared" si="25"/>
        <v>30.855263157894733</v>
      </c>
      <c r="P77" s="15">
        <f t="shared" si="22"/>
        <v>88.15789473684212</v>
      </c>
      <c r="Q77" s="19">
        <f t="shared" si="23"/>
        <v>2</v>
      </c>
      <c r="R77" s="19">
        <f t="shared" si="24"/>
        <v>0</v>
      </c>
    </row>
    <row r="78" spans="1:18" ht="15">
      <c r="A78" s="20">
        <v>32646</v>
      </c>
      <c r="B78" s="2"/>
      <c r="C78" s="2"/>
      <c r="D78" s="2"/>
      <c r="E78" s="2"/>
      <c r="F78" s="2"/>
      <c r="G78" s="2"/>
      <c r="H78" s="2"/>
      <c r="I78" s="2"/>
      <c r="J78" s="19">
        <f t="shared" si="19"/>
        <v>0</v>
      </c>
      <c r="K78" s="19">
        <f t="shared" si="20"/>
        <v>0</v>
      </c>
      <c r="L78" s="19">
        <f t="shared" si="18"/>
        <v>28</v>
      </c>
      <c r="M78" s="19">
        <f t="shared" si="18"/>
        <v>39</v>
      </c>
      <c r="N78" s="15">
        <f t="shared" si="21"/>
        <v>0</v>
      </c>
      <c r="O78" s="22">
        <f t="shared" si="25"/>
        <v>30.855263157894733</v>
      </c>
      <c r="P78" s="15">
        <f t="shared" si="22"/>
        <v>88.15789473684212</v>
      </c>
      <c r="Q78" s="19">
        <f t="shared" si="23"/>
        <v>0</v>
      </c>
      <c r="R78" s="19">
        <f t="shared" si="24"/>
        <v>0</v>
      </c>
    </row>
    <row r="79" spans="1:18" ht="15">
      <c r="A79" s="20">
        <v>32647</v>
      </c>
      <c r="B79" s="2"/>
      <c r="C79" s="3">
        <v>1</v>
      </c>
      <c r="D79" s="2"/>
      <c r="E79" s="2"/>
      <c r="F79" s="2"/>
      <c r="G79" s="2"/>
      <c r="H79" s="2"/>
      <c r="I79" s="2"/>
      <c r="J79" s="19">
        <f t="shared" si="19"/>
        <v>1</v>
      </c>
      <c r="K79" s="19">
        <f t="shared" si="20"/>
        <v>0</v>
      </c>
      <c r="L79" s="19">
        <f t="shared" si="18"/>
        <v>29</v>
      </c>
      <c r="M79" s="19">
        <f t="shared" si="18"/>
        <v>39</v>
      </c>
      <c r="N79" s="15">
        <f t="shared" si="21"/>
        <v>0.4605263157894737</v>
      </c>
      <c r="O79" s="22">
        <f t="shared" si="25"/>
        <v>31.315789473684205</v>
      </c>
      <c r="P79" s="15">
        <f t="shared" si="22"/>
        <v>89.47368421052633</v>
      </c>
      <c r="Q79" s="19">
        <f t="shared" si="23"/>
        <v>1</v>
      </c>
      <c r="R79" s="19">
        <f t="shared" si="24"/>
        <v>0</v>
      </c>
    </row>
    <row r="80" spans="1:18" ht="15">
      <c r="A80" s="20">
        <v>32648</v>
      </c>
      <c r="B80" s="2"/>
      <c r="C80" s="3">
        <v>1</v>
      </c>
      <c r="D80" s="2"/>
      <c r="E80" s="2"/>
      <c r="F80" s="2"/>
      <c r="G80" s="2"/>
      <c r="H80" s="2"/>
      <c r="I80" s="2"/>
      <c r="J80" s="19">
        <f t="shared" si="19"/>
        <v>1</v>
      </c>
      <c r="K80" s="19">
        <f t="shared" si="20"/>
        <v>0</v>
      </c>
      <c r="L80" s="19">
        <f t="shared" si="18"/>
        <v>30</v>
      </c>
      <c r="M80" s="19">
        <f t="shared" si="18"/>
        <v>39</v>
      </c>
      <c r="N80" s="15">
        <f t="shared" si="21"/>
        <v>0.4605263157894737</v>
      </c>
      <c r="O80" s="22">
        <f t="shared" si="25"/>
        <v>31.776315789473678</v>
      </c>
      <c r="P80" s="15">
        <f t="shared" si="22"/>
        <v>90.78947368421055</v>
      </c>
      <c r="Q80" s="19">
        <f t="shared" si="23"/>
        <v>1</v>
      </c>
      <c r="R80" s="19">
        <f t="shared" si="24"/>
        <v>0</v>
      </c>
    </row>
    <row r="81" spans="1:19" ht="15">
      <c r="A81" s="20">
        <v>32649</v>
      </c>
      <c r="B81" s="2"/>
      <c r="C81" s="2"/>
      <c r="D81" s="2"/>
      <c r="E81" s="2"/>
      <c r="F81" s="2"/>
      <c r="G81" s="2"/>
      <c r="H81" s="2"/>
      <c r="I81" s="2"/>
      <c r="J81" s="19">
        <f t="shared" si="19"/>
        <v>0</v>
      </c>
      <c r="K81" s="19">
        <f t="shared" si="20"/>
        <v>0</v>
      </c>
      <c r="L81" s="19">
        <f t="shared" si="18"/>
        <v>30</v>
      </c>
      <c r="M81" s="19">
        <f t="shared" si="18"/>
        <v>39</v>
      </c>
      <c r="N81" s="15">
        <f t="shared" si="21"/>
        <v>0</v>
      </c>
      <c r="O81" s="22">
        <f t="shared" si="25"/>
        <v>31.776315789473678</v>
      </c>
      <c r="P81" s="15">
        <f t="shared" si="22"/>
        <v>90.78947368421055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"/>
      <c r="C82" s="3">
        <v>1</v>
      </c>
      <c r="D82" s="2"/>
      <c r="E82" s="2"/>
      <c r="F82" s="2"/>
      <c r="G82" s="2"/>
      <c r="H82" s="2"/>
      <c r="I82" s="2"/>
      <c r="J82" s="19">
        <f t="shared" si="19"/>
        <v>1</v>
      </c>
      <c r="K82" s="19">
        <f t="shared" si="20"/>
        <v>0</v>
      </c>
      <c r="L82" s="19">
        <f t="shared" si="18"/>
        <v>31</v>
      </c>
      <c r="M82" s="19">
        <f t="shared" si="18"/>
        <v>39</v>
      </c>
      <c r="N82" s="15">
        <f t="shared" si="21"/>
        <v>0.4605263157894737</v>
      </c>
      <c r="O82" s="22">
        <f t="shared" si="25"/>
        <v>32.23684210526315</v>
      </c>
      <c r="P82" s="15">
        <f t="shared" si="22"/>
        <v>92.10526315789475</v>
      </c>
      <c r="Q82" s="19">
        <f t="shared" si="23"/>
        <v>1</v>
      </c>
      <c r="R82" s="19">
        <f t="shared" si="24"/>
        <v>0</v>
      </c>
    </row>
    <row r="83" spans="1:18" ht="15">
      <c r="A83" s="20">
        <v>32651</v>
      </c>
      <c r="B83" s="2"/>
      <c r="C83" s="2"/>
      <c r="D83" s="2"/>
      <c r="E83" s="2"/>
      <c r="F83" s="2"/>
      <c r="G83" s="2"/>
      <c r="H83" s="2"/>
      <c r="I83" s="2"/>
      <c r="J83" s="19">
        <f t="shared" si="19"/>
        <v>0</v>
      </c>
      <c r="K83" s="19">
        <f t="shared" si="20"/>
        <v>0</v>
      </c>
      <c r="L83" s="19">
        <f t="shared" si="18"/>
        <v>31</v>
      </c>
      <c r="M83" s="19">
        <f t="shared" si="18"/>
        <v>39</v>
      </c>
      <c r="N83" s="15">
        <f t="shared" si="21"/>
        <v>0</v>
      </c>
      <c r="O83" s="22">
        <f t="shared" si="25"/>
        <v>32.23684210526315</v>
      </c>
      <c r="P83" s="15">
        <f t="shared" si="22"/>
        <v>92.10526315789475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"/>
      <c r="C84" s="2"/>
      <c r="D84" s="2"/>
      <c r="E84" s="2"/>
      <c r="F84" s="2"/>
      <c r="G84" s="2"/>
      <c r="H84" s="2"/>
      <c r="I84" s="2"/>
      <c r="J84" s="19">
        <f t="shared" si="19"/>
        <v>0</v>
      </c>
      <c r="K84" s="19">
        <f t="shared" si="20"/>
        <v>0</v>
      </c>
      <c r="L84" s="19">
        <f t="shared" si="18"/>
        <v>31</v>
      </c>
      <c r="M84" s="19">
        <f t="shared" si="18"/>
        <v>39</v>
      </c>
      <c r="N84" s="15">
        <f t="shared" si="21"/>
        <v>0</v>
      </c>
      <c r="O84" s="22">
        <f t="shared" si="25"/>
        <v>32.23684210526315</v>
      </c>
      <c r="P84" s="15">
        <f t="shared" si="22"/>
        <v>92.10526315789475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"/>
      <c r="C85" s="2"/>
      <c r="D85" s="2"/>
      <c r="E85" s="2"/>
      <c r="F85" s="2"/>
      <c r="G85" s="2"/>
      <c r="H85" s="2"/>
      <c r="I85" s="2"/>
      <c r="J85" s="19">
        <f t="shared" si="19"/>
        <v>0</v>
      </c>
      <c r="K85" s="19">
        <f t="shared" si="20"/>
        <v>0</v>
      </c>
      <c r="L85" s="19">
        <f aca="true" t="shared" si="26" ref="L85:M94">L84+J85</f>
        <v>31</v>
      </c>
      <c r="M85" s="19">
        <f t="shared" si="26"/>
        <v>39</v>
      </c>
      <c r="N85" s="15">
        <f t="shared" si="21"/>
        <v>0</v>
      </c>
      <c r="O85" s="22">
        <f t="shared" si="25"/>
        <v>32.23684210526315</v>
      </c>
      <c r="P85" s="15">
        <f t="shared" si="22"/>
        <v>92.10526315789475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"/>
      <c r="C86" s="2"/>
      <c r="D86" s="2"/>
      <c r="E86" s="2"/>
      <c r="F86" s="3">
        <v>1</v>
      </c>
      <c r="G86" s="3">
        <v>1</v>
      </c>
      <c r="H86" s="2"/>
      <c r="I86" s="2"/>
      <c r="J86" s="19">
        <f t="shared" si="19"/>
        <v>0</v>
      </c>
      <c r="K86" s="19">
        <f t="shared" si="20"/>
        <v>2</v>
      </c>
      <c r="L86" s="19">
        <f t="shared" si="26"/>
        <v>31</v>
      </c>
      <c r="M86" s="19">
        <f t="shared" si="26"/>
        <v>41</v>
      </c>
      <c r="N86" s="15">
        <f t="shared" si="21"/>
        <v>0.9210526315789473</v>
      </c>
      <c r="O86" s="22">
        <f t="shared" si="25"/>
        <v>33.157894736842096</v>
      </c>
      <c r="P86" s="15">
        <f t="shared" si="22"/>
        <v>94.73684210526316</v>
      </c>
      <c r="Q86" s="19">
        <f t="shared" si="23"/>
        <v>2</v>
      </c>
      <c r="R86" s="19">
        <f t="shared" si="24"/>
        <v>0</v>
      </c>
    </row>
    <row r="87" spans="1:18" ht="15">
      <c r="A87" s="20">
        <v>32655</v>
      </c>
      <c r="B87" s="2"/>
      <c r="C87" s="3">
        <v>1</v>
      </c>
      <c r="D87" s="2"/>
      <c r="E87" s="2"/>
      <c r="F87" s="2"/>
      <c r="G87" s="2"/>
      <c r="H87" s="2"/>
      <c r="I87" s="2"/>
      <c r="J87" s="19">
        <f t="shared" si="19"/>
        <v>1</v>
      </c>
      <c r="K87" s="19">
        <f t="shared" si="20"/>
        <v>0</v>
      </c>
      <c r="L87" s="19">
        <f t="shared" si="26"/>
        <v>32</v>
      </c>
      <c r="M87" s="19">
        <f t="shared" si="26"/>
        <v>41</v>
      </c>
      <c r="N87" s="15">
        <f t="shared" si="21"/>
        <v>0.4605263157894737</v>
      </c>
      <c r="O87" s="22">
        <f t="shared" si="25"/>
        <v>33.61842105263157</v>
      </c>
      <c r="P87" s="15">
        <f t="shared" si="22"/>
        <v>96.05263157894738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2"/>
      <c r="C88" s="2"/>
      <c r="D88" s="2"/>
      <c r="E88" s="2"/>
      <c r="F88" s="2"/>
      <c r="G88" s="2"/>
      <c r="H88" s="2"/>
      <c r="I88" s="2"/>
      <c r="J88" s="19">
        <f t="shared" si="19"/>
        <v>0</v>
      </c>
      <c r="K88" s="19">
        <f t="shared" si="20"/>
        <v>0</v>
      </c>
      <c r="L88" s="19">
        <f t="shared" si="26"/>
        <v>32</v>
      </c>
      <c r="M88" s="19">
        <f t="shared" si="26"/>
        <v>41</v>
      </c>
      <c r="N88" s="15">
        <f t="shared" si="21"/>
        <v>0</v>
      </c>
      <c r="O88" s="22">
        <f t="shared" si="25"/>
        <v>33.61842105263157</v>
      </c>
      <c r="P88" s="15">
        <f t="shared" si="22"/>
        <v>96.05263157894738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"/>
      <c r="C89" s="2"/>
      <c r="D89" s="2"/>
      <c r="E89" s="2"/>
      <c r="F89" s="2"/>
      <c r="G89" s="2"/>
      <c r="H89" s="2"/>
      <c r="I89" s="2"/>
      <c r="J89" s="19">
        <f t="shared" si="19"/>
        <v>0</v>
      </c>
      <c r="K89" s="19">
        <f t="shared" si="20"/>
        <v>0</v>
      </c>
      <c r="L89" s="19">
        <f t="shared" si="26"/>
        <v>32</v>
      </c>
      <c r="M89" s="19">
        <f t="shared" si="26"/>
        <v>41</v>
      </c>
      <c r="N89" s="15">
        <f t="shared" si="21"/>
        <v>0</v>
      </c>
      <c r="O89" s="22">
        <f t="shared" si="25"/>
        <v>33.61842105263157</v>
      </c>
      <c r="P89" s="15">
        <f t="shared" si="22"/>
        <v>96.05263157894738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"/>
      <c r="C90" s="2"/>
      <c r="D90" s="2"/>
      <c r="E90" s="2"/>
      <c r="F90" s="2"/>
      <c r="G90" s="2"/>
      <c r="H90" s="2"/>
      <c r="I90" s="2"/>
      <c r="J90" s="19">
        <f t="shared" si="19"/>
        <v>0</v>
      </c>
      <c r="K90" s="19">
        <f t="shared" si="20"/>
        <v>0</v>
      </c>
      <c r="L90" s="19">
        <f t="shared" si="26"/>
        <v>32</v>
      </c>
      <c r="M90" s="19">
        <f t="shared" si="26"/>
        <v>41</v>
      </c>
      <c r="N90" s="15">
        <f t="shared" si="21"/>
        <v>0</v>
      </c>
      <c r="O90" s="22">
        <f t="shared" si="25"/>
        <v>33.61842105263157</v>
      </c>
      <c r="P90" s="15">
        <f t="shared" si="22"/>
        <v>96.05263157894738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"/>
      <c r="C91" s="3">
        <v>1</v>
      </c>
      <c r="D91" s="2"/>
      <c r="E91" s="2"/>
      <c r="F91" s="2"/>
      <c r="G91" s="2"/>
      <c r="H91" s="2"/>
      <c r="I91" s="2"/>
      <c r="J91" s="19">
        <f t="shared" si="19"/>
        <v>1</v>
      </c>
      <c r="K91" s="19">
        <f t="shared" si="20"/>
        <v>0</v>
      </c>
      <c r="L91" s="19">
        <f t="shared" si="26"/>
        <v>33</v>
      </c>
      <c r="M91" s="19">
        <f t="shared" si="26"/>
        <v>41</v>
      </c>
      <c r="N91" s="15">
        <f t="shared" si="21"/>
        <v>0.4605263157894737</v>
      </c>
      <c r="O91" s="22">
        <f t="shared" si="25"/>
        <v>34.07894736842104</v>
      </c>
      <c r="P91" s="15">
        <f t="shared" si="22"/>
        <v>97.36842105263159</v>
      </c>
      <c r="Q91" s="19">
        <f t="shared" si="23"/>
        <v>1</v>
      </c>
      <c r="R91" s="19">
        <f t="shared" si="24"/>
        <v>0</v>
      </c>
    </row>
    <row r="92" spans="1:18" ht="15">
      <c r="A92" s="20">
        <v>32660</v>
      </c>
      <c r="B92" s="2"/>
      <c r="C92" s="2"/>
      <c r="D92" s="2"/>
      <c r="E92" s="2"/>
      <c r="F92" s="2"/>
      <c r="G92" s="2"/>
      <c r="H92" s="2"/>
      <c r="I92" s="2"/>
      <c r="J92" s="19">
        <f t="shared" si="19"/>
        <v>0</v>
      </c>
      <c r="K92" s="19">
        <f t="shared" si="20"/>
        <v>0</v>
      </c>
      <c r="L92" s="19">
        <f t="shared" si="26"/>
        <v>33</v>
      </c>
      <c r="M92" s="19">
        <f t="shared" si="26"/>
        <v>41</v>
      </c>
      <c r="N92" s="15">
        <f t="shared" si="21"/>
        <v>0</v>
      </c>
      <c r="O92" s="22">
        <f t="shared" si="25"/>
        <v>34.07894736842104</v>
      </c>
      <c r="P92" s="15">
        <f t="shared" si="22"/>
        <v>97.36842105263159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"/>
      <c r="C93" s="3">
        <v>1</v>
      </c>
      <c r="D93" s="2"/>
      <c r="E93" s="2"/>
      <c r="F93" s="2"/>
      <c r="G93" s="2"/>
      <c r="H93" s="2"/>
      <c r="I93" s="2"/>
      <c r="J93" s="19">
        <f t="shared" si="19"/>
        <v>1</v>
      </c>
      <c r="K93" s="19">
        <f t="shared" si="20"/>
        <v>0</v>
      </c>
      <c r="L93" s="19">
        <f t="shared" si="26"/>
        <v>34</v>
      </c>
      <c r="M93" s="19">
        <f t="shared" si="26"/>
        <v>41</v>
      </c>
      <c r="N93" s="15">
        <f t="shared" si="21"/>
        <v>0.4605263157894737</v>
      </c>
      <c r="O93" s="22">
        <f t="shared" si="25"/>
        <v>34.53947368421051</v>
      </c>
      <c r="P93" s="15">
        <f t="shared" si="22"/>
        <v>98.68421052631578</v>
      </c>
      <c r="Q93" s="19">
        <f t="shared" si="23"/>
        <v>1</v>
      </c>
      <c r="R93" s="19">
        <f t="shared" si="24"/>
        <v>0</v>
      </c>
    </row>
    <row r="94" spans="1:18" ht="15">
      <c r="A94" s="20">
        <v>32662</v>
      </c>
      <c r="B94" s="2"/>
      <c r="C94" s="3">
        <v>1</v>
      </c>
      <c r="D94" s="2"/>
      <c r="E94" s="2"/>
      <c r="F94" s="2"/>
      <c r="G94" s="2"/>
      <c r="H94" s="2"/>
      <c r="I94" s="2"/>
      <c r="J94" s="19">
        <f t="shared" si="19"/>
        <v>1</v>
      </c>
      <c r="K94" s="19">
        <f t="shared" si="20"/>
        <v>0</v>
      </c>
      <c r="L94" s="19">
        <f t="shared" si="26"/>
        <v>35</v>
      </c>
      <c r="M94" s="19">
        <f t="shared" si="26"/>
        <v>41</v>
      </c>
      <c r="N94" s="15">
        <f t="shared" si="21"/>
        <v>0.4605263157894737</v>
      </c>
      <c r="O94" s="22">
        <f t="shared" si="25"/>
        <v>34.999999999999986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8</v>
      </c>
      <c r="C96" s="19">
        <f t="shared" si="27"/>
        <v>28</v>
      </c>
      <c r="D96" s="19">
        <f t="shared" si="27"/>
        <v>1</v>
      </c>
      <c r="E96" s="19">
        <f t="shared" si="27"/>
        <v>0</v>
      </c>
      <c r="F96" s="19">
        <f t="shared" si="27"/>
        <v>16</v>
      </c>
      <c r="G96" s="19">
        <f t="shared" si="27"/>
        <v>25</v>
      </c>
      <c r="H96" s="19">
        <f t="shared" si="27"/>
        <v>0</v>
      </c>
      <c r="I96" s="19">
        <f t="shared" si="27"/>
        <v>0</v>
      </c>
      <c r="J96" s="19">
        <f t="shared" si="27"/>
        <v>35</v>
      </c>
      <c r="K96" s="19">
        <f t="shared" si="27"/>
        <v>41</v>
      </c>
      <c r="L96" s="19"/>
      <c r="M96" s="19"/>
      <c r="N96" s="19">
        <f>SUM(N4:N94)</f>
        <v>34.999999999999986</v>
      </c>
      <c r="O96" s="19"/>
      <c r="P96" s="19"/>
      <c r="Q96" s="19">
        <f>SUM(Q4:Q94)</f>
        <v>77</v>
      </c>
      <c r="R96" s="19">
        <f>SUM(R4:R94)</f>
        <v>1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1">
      <selection activeCell="AC6" sqref="AC6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69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1988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36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34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/>
      <c r="C4"/>
      <c r="D4"/>
      <c r="E4"/>
      <c r="F4"/>
      <c r="G4"/>
      <c r="H4"/>
      <c r="I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/>
      <c r="C5"/>
      <c r="D5"/>
      <c r="E5"/>
      <c r="F5"/>
      <c r="G5"/>
      <c r="H5"/>
      <c r="I5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1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/>
      <c r="C6"/>
      <c r="D6"/>
      <c r="E6"/>
      <c r="F6"/>
      <c r="G6"/>
      <c r="H6"/>
      <c r="I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35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/>
      <c r="C7"/>
      <c r="D7"/>
      <c r="E7"/>
      <c r="F7"/>
      <c r="G7"/>
      <c r="H7"/>
      <c r="I7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97.22222222222223</v>
      </c>
      <c r="W7" s="14"/>
      <c r="Y7" s="24" t="s">
        <v>44</v>
      </c>
      <c r="Z7" s="22">
        <f>SUM(N25:N31)</f>
        <v>0.2647058823529412</v>
      </c>
      <c r="AA7" s="15">
        <f t="shared" si="6"/>
        <v>2.941176470588235</v>
      </c>
      <c r="AB7" s="22">
        <f>SUM(Q25:Q31)+SUM(R25:R31)</f>
        <v>1</v>
      </c>
      <c r="AC7" s="22">
        <f>100*SUM(Q25:Q31)/AB7</f>
        <v>100</v>
      </c>
    </row>
    <row r="8" spans="1:29" ht="15">
      <c r="A8" s="20">
        <v>32576</v>
      </c>
      <c r="B8"/>
      <c r="C8"/>
      <c r="D8"/>
      <c r="E8"/>
      <c r="F8"/>
      <c r="G8"/>
      <c r="H8"/>
      <c r="I8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1.0588235294117647</v>
      </c>
      <c r="AA8" s="15">
        <f t="shared" si="6"/>
        <v>11.76470588235294</v>
      </c>
      <c r="AB8" s="22">
        <f>SUM(Q32:Q38)+SUM(R32:R38)</f>
        <v>4</v>
      </c>
      <c r="AC8" s="22">
        <f>100*SUM(Q32:Q38)/AB8</f>
        <v>100</v>
      </c>
    </row>
    <row r="9" spans="1:29" ht="15">
      <c r="A9" s="20">
        <v>32577</v>
      </c>
      <c r="B9"/>
      <c r="C9"/>
      <c r="D9"/>
      <c r="E9"/>
      <c r="F9"/>
      <c r="G9"/>
      <c r="H9"/>
      <c r="I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0.7941176470588236</v>
      </c>
      <c r="AA9" s="15">
        <f t="shared" si="6"/>
        <v>8.823529411764705</v>
      </c>
      <c r="AB9" s="22">
        <f>SUM(Q39:Q45)+SUM(R39:R45)</f>
        <v>3</v>
      </c>
      <c r="AC9" s="22">
        <f>100*SUM(Q39:Q45)/AB9</f>
        <v>100</v>
      </c>
    </row>
    <row r="10" spans="1:29" ht="15">
      <c r="A10" s="20">
        <v>32578</v>
      </c>
      <c r="B10"/>
      <c r="C10"/>
      <c r="D10"/>
      <c r="E10"/>
      <c r="F10"/>
      <c r="G10"/>
      <c r="H10"/>
      <c r="I10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77.77777777777779</v>
      </c>
      <c r="W10" s="14"/>
      <c r="X10" s="25" t="s">
        <v>48</v>
      </c>
      <c r="Z10" s="22">
        <f>SUM(N46:N52)</f>
        <v>0.7941176470588236</v>
      </c>
      <c r="AA10" s="15">
        <f t="shared" si="6"/>
        <v>8.823529411764705</v>
      </c>
      <c r="AB10" s="22">
        <f>SUM(Q46:Q52)+SUM(R46:R52)</f>
        <v>3</v>
      </c>
      <c r="AC10" s="22">
        <f>100*SUM(Q46:Q52)/AB10</f>
        <v>100</v>
      </c>
    </row>
    <row r="11" spans="1:29" ht="15">
      <c r="A11" s="20">
        <v>32579</v>
      </c>
      <c r="B11"/>
      <c r="C11"/>
      <c r="D11"/>
      <c r="E11"/>
      <c r="F11"/>
      <c r="G11"/>
      <c r="H11"/>
      <c r="I1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73.07692307692307</v>
      </c>
      <c r="W11" s="14"/>
      <c r="Y11" s="25" t="s">
        <v>49</v>
      </c>
      <c r="Z11" s="22">
        <f>SUM(N53:N59)</f>
        <v>0.7941176470588236</v>
      </c>
      <c r="AA11" s="15">
        <f t="shared" si="6"/>
        <v>8.823529411764705</v>
      </c>
      <c r="AB11" s="22">
        <f>SUM(Q53:Q59)+SUM(R53:R59)</f>
        <v>3</v>
      </c>
      <c r="AC11" s="22">
        <f>100*SUM(Q53:Q59)/AB11</f>
        <v>100</v>
      </c>
    </row>
    <row r="12" spans="1:29" ht="15">
      <c r="A12" s="20">
        <v>32580</v>
      </c>
      <c r="B12"/>
      <c r="C12"/>
      <c r="D12"/>
      <c r="E12"/>
      <c r="F12"/>
      <c r="G12"/>
      <c r="H12"/>
      <c r="I1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74.28571428571429</v>
      </c>
      <c r="W12" s="14"/>
      <c r="X12" s="25" t="s">
        <v>51</v>
      </c>
      <c r="Z12" s="22">
        <f>SUM(N60:N66)</f>
        <v>0.5294117647058824</v>
      </c>
      <c r="AA12" s="15">
        <f t="shared" si="6"/>
        <v>5.88235294117647</v>
      </c>
      <c r="AB12" s="22">
        <f>SUM(Q60:Q66)+SUM(R60:R66)</f>
        <v>2</v>
      </c>
      <c r="AC12" s="22">
        <f>100*SUM(Q60:Q66)/AB12</f>
        <v>100</v>
      </c>
    </row>
    <row r="13" spans="1:29" ht="15">
      <c r="A13" s="20">
        <v>32581</v>
      </c>
      <c r="B13"/>
      <c r="C13"/>
      <c r="D13"/>
      <c r="E13"/>
      <c r="F13"/>
      <c r="G13"/>
      <c r="H13"/>
      <c r="I13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1.0588235294117647</v>
      </c>
      <c r="AA13" s="15">
        <f t="shared" si="6"/>
        <v>11.76470588235294</v>
      </c>
      <c r="AB13" s="22">
        <f>SUM(Q67:Q73)+SUM(R67:R73)</f>
        <v>4</v>
      </c>
      <c r="AC13" s="22">
        <f>100*SUM(Q67:Q73)/AB13</f>
        <v>100</v>
      </c>
    </row>
    <row r="14" spans="1:29" ht="15">
      <c r="A14" s="20">
        <v>32582</v>
      </c>
      <c r="B14"/>
      <c r="C14"/>
      <c r="D14"/>
      <c r="E14"/>
      <c r="F14"/>
      <c r="G14"/>
      <c r="H14"/>
      <c r="I1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2.1176470588235294</v>
      </c>
      <c r="AA14" s="15">
        <f t="shared" si="6"/>
        <v>23.52941176470588</v>
      </c>
      <c r="AB14" s="22">
        <f>SUM(Q74:Q80)+SUM(R74:R80)</f>
        <v>10</v>
      </c>
      <c r="AC14" s="22">
        <f>100*SUM(Q74:Q80)/AB14</f>
        <v>90</v>
      </c>
    </row>
    <row r="15" spans="1:29" ht="15">
      <c r="A15" s="20">
        <v>32583</v>
      </c>
      <c r="B15"/>
      <c r="C15"/>
      <c r="D15"/>
      <c r="E15"/>
      <c r="F15"/>
      <c r="G15"/>
      <c r="H15"/>
      <c r="I15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0.7941176470588236</v>
      </c>
      <c r="AA15" s="15">
        <f t="shared" si="6"/>
        <v>8.823529411764705</v>
      </c>
      <c r="AB15" s="22">
        <f>SUM(Q81:Q87)+SUM(R81:R87)</f>
        <v>3</v>
      </c>
      <c r="AC15" s="22">
        <f>100*SUM(Q81:Q87)/AB15</f>
        <v>100</v>
      </c>
    </row>
    <row r="16" spans="1:29" ht="12.75">
      <c r="A16" s="20">
        <v>32584</v>
      </c>
      <c r="B16"/>
      <c r="C16"/>
      <c r="D16"/>
      <c r="E16"/>
      <c r="F16"/>
      <c r="G16"/>
      <c r="H16"/>
      <c r="I1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0.7941176470588236</v>
      </c>
      <c r="AA16" s="15">
        <f t="shared" si="6"/>
        <v>8.823529411764705</v>
      </c>
      <c r="AB16" s="22">
        <f>SUM(Q88:Q94)+SUM(R88:R94)</f>
        <v>3</v>
      </c>
      <c r="AC16" s="22">
        <f>100*SUM(Q88:Q94)/AB16</f>
        <v>100</v>
      </c>
    </row>
    <row r="17" spans="1:29" ht="15">
      <c r="A17" s="20">
        <v>32585</v>
      </c>
      <c r="B17"/>
      <c r="C17"/>
      <c r="D17"/>
      <c r="E17"/>
      <c r="F17"/>
      <c r="G17"/>
      <c r="H17"/>
      <c r="I17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9.000000000000002</v>
      </c>
      <c r="AA17" s="19">
        <f>SUM(AA4:AA16)</f>
        <v>100</v>
      </c>
      <c r="AB17" s="19">
        <f>SUM(AB4:AB16)</f>
        <v>36</v>
      </c>
      <c r="AC17" s="22"/>
    </row>
    <row r="18" spans="1:27" ht="12.75">
      <c r="A18" s="20">
        <v>32586</v>
      </c>
      <c r="B18"/>
      <c r="C18"/>
      <c r="D18"/>
      <c r="E18"/>
      <c r="F18"/>
      <c r="G18"/>
      <c r="H18"/>
      <c r="I18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/>
      <c r="C19"/>
      <c r="D19"/>
      <c r="E19"/>
      <c r="F19"/>
      <c r="G19"/>
      <c r="H19"/>
      <c r="I19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/>
      <c r="C20"/>
      <c r="D20"/>
      <c r="E20"/>
      <c r="F20"/>
      <c r="G20"/>
      <c r="H20"/>
      <c r="I20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/>
      <c r="C21"/>
      <c r="D21"/>
      <c r="E21"/>
      <c r="F21"/>
      <c r="G21"/>
      <c r="H21"/>
      <c r="I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/>
      <c r="C22"/>
      <c r="D22"/>
      <c r="E22"/>
      <c r="F22"/>
      <c r="G22"/>
      <c r="H22"/>
      <c r="I22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/>
      <c r="C23"/>
      <c r="D23"/>
      <c r="E23"/>
      <c r="F23"/>
      <c r="G23"/>
      <c r="H23"/>
      <c r="I23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/>
      <c r="C24"/>
      <c r="D24"/>
      <c r="E24"/>
      <c r="F24"/>
      <c r="G24"/>
      <c r="H24"/>
      <c r="I24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/>
      <c r="C25"/>
      <c r="D25"/>
      <c r="E25"/>
      <c r="F25"/>
      <c r="G25"/>
      <c r="H25"/>
      <c r="I25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/>
      <c r="C26"/>
      <c r="D26"/>
      <c r="E26"/>
      <c r="F26"/>
      <c r="G26" s="1">
        <v>1</v>
      </c>
      <c r="H26"/>
      <c r="I26"/>
      <c r="J26" s="19">
        <f t="shared" si="0"/>
        <v>0</v>
      </c>
      <c r="K26" s="19">
        <f t="shared" si="1"/>
        <v>1</v>
      </c>
      <c r="L26" s="19">
        <f t="shared" si="9"/>
        <v>0</v>
      </c>
      <c r="M26" s="19">
        <f t="shared" si="9"/>
        <v>1</v>
      </c>
      <c r="N26" s="15">
        <f t="shared" si="2"/>
        <v>0.2647058823529412</v>
      </c>
      <c r="O26" s="22">
        <f t="shared" si="8"/>
        <v>0.2647058823529412</v>
      </c>
      <c r="P26" s="15">
        <f t="shared" si="3"/>
        <v>2.941176470588235</v>
      </c>
      <c r="Q26" s="19">
        <f t="shared" si="4"/>
        <v>1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/>
      <c r="C27"/>
      <c r="D27"/>
      <c r="E27"/>
      <c r="F27"/>
      <c r="G27"/>
      <c r="H27"/>
      <c r="I27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1</v>
      </c>
      <c r="N27" s="15">
        <f t="shared" si="2"/>
        <v>0</v>
      </c>
      <c r="O27" s="22">
        <f t="shared" si="8"/>
        <v>0.2647058823529412</v>
      </c>
      <c r="P27" s="15">
        <f t="shared" si="3"/>
        <v>2.941176470588235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/>
      <c r="C28"/>
      <c r="D28"/>
      <c r="E28"/>
      <c r="F28"/>
      <c r="G28"/>
      <c r="H28"/>
      <c r="I28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1</v>
      </c>
      <c r="N28" s="15">
        <f t="shared" si="2"/>
        <v>0</v>
      </c>
      <c r="O28" s="22">
        <f t="shared" si="8"/>
        <v>0.2647058823529412</v>
      </c>
      <c r="P28" s="15">
        <f t="shared" si="3"/>
        <v>2.941176470588235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/>
      <c r="C29"/>
      <c r="D29"/>
      <c r="E29"/>
      <c r="F29"/>
      <c r="G29"/>
      <c r="H29"/>
      <c r="I29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1</v>
      </c>
      <c r="N29" s="15">
        <f t="shared" si="2"/>
        <v>0</v>
      </c>
      <c r="O29" s="22">
        <f t="shared" si="8"/>
        <v>0.2647058823529412</v>
      </c>
      <c r="P29" s="15">
        <f t="shared" si="3"/>
        <v>2.941176470588235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/>
      <c r="C30"/>
      <c r="D30"/>
      <c r="E30"/>
      <c r="F30"/>
      <c r="G30"/>
      <c r="H30"/>
      <c r="I30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1</v>
      </c>
      <c r="N30" s="15">
        <f t="shared" si="2"/>
        <v>0</v>
      </c>
      <c r="O30" s="22">
        <f t="shared" si="8"/>
        <v>0.2647058823529412</v>
      </c>
      <c r="P30" s="15">
        <f t="shared" si="3"/>
        <v>2.941176470588235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/>
      <c r="C31"/>
      <c r="D31"/>
      <c r="E31"/>
      <c r="F31"/>
      <c r="G31"/>
      <c r="H31"/>
      <c r="I31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1</v>
      </c>
      <c r="N31" s="15">
        <f t="shared" si="2"/>
        <v>0</v>
      </c>
      <c r="O31" s="22">
        <f t="shared" si="8"/>
        <v>0.2647058823529412</v>
      </c>
      <c r="P31" s="15">
        <f t="shared" si="3"/>
        <v>2.941176470588235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/>
      <c r="C32"/>
      <c r="D32"/>
      <c r="E32"/>
      <c r="F32"/>
      <c r="G32"/>
      <c r="H32"/>
      <c r="I32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1</v>
      </c>
      <c r="N32" s="15">
        <f t="shared" si="2"/>
        <v>0</v>
      </c>
      <c r="O32" s="22">
        <f t="shared" si="8"/>
        <v>0.2647058823529412</v>
      </c>
      <c r="P32" s="15">
        <f t="shared" si="3"/>
        <v>2.941176470588235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/>
      <c r="C33"/>
      <c r="D33"/>
      <c r="E33"/>
      <c r="F33" s="1">
        <v>1</v>
      </c>
      <c r="G33"/>
      <c r="H33"/>
      <c r="I33"/>
      <c r="J33" s="19">
        <f t="shared" si="0"/>
        <v>0</v>
      </c>
      <c r="K33" s="19">
        <f t="shared" si="1"/>
        <v>1</v>
      </c>
      <c r="L33" s="19">
        <f t="shared" si="9"/>
        <v>0</v>
      </c>
      <c r="M33" s="19">
        <f t="shared" si="9"/>
        <v>2</v>
      </c>
      <c r="N33" s="15">
        <f t="shared" si="2"/>
        <v>0.2647058823529412</v>
      </c>
      <c r="O33" s="22">
        <f t="shared" si="8"/>
        <v>0.5294117647058824</v>
      </c>
      <c r="P33" s="15">
        <f t="shared" si="3"/>
        <v>5.88235294117647</v>
      </c>
      <c r="Q33" s="19">
        <f t="shared" si="4"/>
        <v>1</v>
      </c>
      <c r="R33" s="19">
        <f t="shared" si="5"/>
        <v>0</v>
      </c>
    </row>
    <row r="34" spans="1:18" ht="12.75">
      <c r="A34" s="20">
        <v>32602</v>
      </c>
      <c r="B34"/>
      <c r="C34" s="1">
        <v>1</v>
      </c>
      <c r="D34"/>
      <c r="E34"/>
      <c r="F34"/>
      <c r="G34"/>
      <c r="H34"/>
      <c r="I34"/>
      <c r="J34" s="19">
        <f t="shared" si="0"/>
        <v>1</v>
      </c>
      <c r="K34" s="19">
        <f t="shared" si="1"/>
        <v>0</v>
      </c>
      <c r="L34" s="19">
        <f t="shared" si="9"/>
        <v>1</v>
      </c>
      <c r="M34" s="19">
        <f t="shared" si="9"/>
        <v>2</v>
      </c>
      <c r="N34" s="15">
        <f t="shared" si="2"/>
        <v>0.2647058823529412</v>
      </c>
      <c r="O34" s="22">
        <f t="shared" si="8"/>
        <v>0.7941176470588236</v>
      </c>
      <c r="P34" s="15">
        <f t="shared" si="3"/>
        <v>8.823529411764705</v>
      </c>
      <c r="Q34" s="19">
        <f t="shared" si="4"/>
        <v>1</v>
      </c>
      <c r="R34" s="19">
        <f t="shared" si="5"/>
        <v>0</v>
      </c>
    </row>
    <row r="35" spans="1:18" ht="12.75">
      <c r="A35" s="20">
        <v>32603</v>
      </c>
      <c r="B35"/>
      <c r="C35"/>
      <c r="D35"/>
      <c r="E35"/>
      <c r="F35"/>
      <c r="G35" s="1">
        <v>1</v>
      </c>
      <c r="H35"/>
      <c r="I35"/>
      <c r="J35" s="19">
        <f t="shared" si="0"/>
        <v>0</v>
      </c>
      <c r="K35" s="19">
        <f t="shared" si="1"/>
        <v>1</v>
      </c>
      <c r="L35" s="19">
        <f t="shared" si="9"/>
        <v>1</v>
      </c>
      <c r="M35" s="19">
        <f t="shared" si="9"/>
        <v>3</v>
      </c>
      <c r="N35" s="15">
        <f t="shared" si="2"/>
        <v>0.2647058823529412</v>
      </c>
      <c r="O35" s="22">
        <f t="shared" si="8"/>
        <v>1.0588235294117647</v>
      </c>
      <c r="P35" s="15">
        <f t="shared" si="3"/>
        <v>11.76470588235294</v>
      </c>
      <c r="Q35" s="19">
        <f t="shared" si="4"/>
        <v>1</v>
      </c>
      <c r="R35" s="19">
        <f t="shared" si="5"/>
        <v>0</v>
      </c>
    </row>
    <row r="36" spans="1:18" ht="12.75">
      <c r="A36" s="20">
        <v>32604</v>
      </c>
      <c r="B36"/>
      <c r="C36"/>
      <c r="D36"/>
      <c r="E36"/>
      <c r="F36"/>
      <c r="G36"/>
      <c r="H36"/>
      <c r="I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</v>
      </c>
      <c r="M36" s="19">
        <f t="shared" si="9"/>
        <v>3</v>
      </c>
      <c r="N36" s="15">
        <f aca="true" t="shared" si="12" ref="N36:N67">(+J36+K36)*($J$96/($J$96+$K$96))</f>
        <v>0</v>
      </c>
      <c r="O36" s="22">
        <f t="shared" si="8"/>
        <v>1.0588235294117647</v>
      </c>
      <c r="P36" s="15">
        <f aca="true" t="shared" si="13" ref="P36:P67">O36*100/$N$96</f>
        <v>11.76470588235294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/>
      <c r="C37"/>
      <c r="D37"/>
      <c r="E37"/>
      <c r="F37"/>
      <c r="G37"/>
      <c r="H37"/>
      <c r="I37"/>
      <c r="J37" s="19">
        <f t="shared" si="10"/>
        <v>0</v>
      </c>
      <c r="K37" s="19">
        <f t="shared" si="11"/>
        <v>0</v>
      </c>
      <c r="L37" s="19">
        <f t="shared" si="9"/>
        <v>1</v>
      </c>
      <c r="M37" s="19">
        <f t="shared" si="9"/>
        <v>3</v>
      </c>
      <c r="N37" s="15">
        <f t="shared" si="12"/>
        <v>0</v>
      </c>
      <c r="O37" s="22">
        <f aca="true" t="shared" si="16" ref="O37:O68">O36+N37</f>
        <v>1.0588235294117647</v>
      </c>
      <c r="P37" s="15">
        <f t="shared" si="13"/>
        <v>11.76470588235294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/>
      <c r="C38"/>
      <c r="D38"/>
      <c r="E38"/>
      <c r="F38"/>
      <c r="G38" s="1">
        <v>1</v>
      </c>
      <c r="H38"/>
      <c r="I38"/>
      <c r="J38" s="19">
        <f t="shared" si="10"/>
        <v>0</v>
      </c>
      <c r="K38" s="19">
        <f t="shared" si="11"/>
        <v>1</v>
      </c>
      <c r="L38" s="19">
        <f t="shared" si="9"/>
        <v>1</v>
      </c>
      <c r="M38" s="19">
        <f t="shared" si="9"/>
        <v>4</v>
      </c>
      <c r="N38" s="15">
        <f t="shared" si="12"/>
        <v>0.2647058823529412</v>
      </c>
      <c r="O38" s="22">
        <f t="shared" si="16"/>
        <v>1.3235294117647058</v>
      </c>
      <c r="P38" s="15">
        <f t="shared" si="13"/>
        <v>14.705882352941172</v>
      </c>
      <c r="Q38" s="19">
        <f t="shared" si="14"/>
        <v>1</v>
      </c>
      <c r="R38" s="19">
        <f t="shared" si="15"/>
        <v>0</v>
      </c>
    </row>
    <row r="39" spans="1:19" ht="12.75">
      <c r="A39" s="20">
        <v>32607</v>
      </c>
      <c r="B39"/>
      <c r="C39"/>
      <c r="D39"/>
      <c r="E39"/>
      <c r="F39"/>
      <c r="G39"/>
      <c r="H39"/>
      <c r="I39"/>
      <c r="J39" s="19">
        <f t="shared" si="10"/>
        <v>0</v>
      </c>
      <c r="K39" s="19">
        <f t="shared" si="11"/>
        <v>0</v>
      </c>
      <c r="L39" s="19">
        <f t="shared" si="9"/>
        <v>1</v>
      </c>
      <c r="M39" s="19">
        <f t="shared" si="9"/>
        <v>4</v>
      </c>
      <c r="N39" s="15">
        <f t="shared" si="12"/>
        <v>0</v>
      </c>
      <c r="O39" s="22">
        <f t="shared" si="16"/>
        <v>1.3235294117647058</v>
      </c>
      <c r="P39" s="15">
        <f t="shared" si="13"/>
        <v>14.705882352941172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/>
      <c r="C40"/>
      <c r="D40"/>
      <c r="E40"/>
      <c r="F40"/>
      <c r="G40"/>
      <c r="H40"/>
      <c r="I40"/>
      <c r="J40" s="19">
        <f t="shared" si="10"/>
        <v>0</v>
      </c>
      <c r="K40" s="19">
        <f t="shared" si="11"/>
        <v>0</v>
      </c>
      <c r="L40" s="19">
        <f t="shared" si="9"/>
        <v>1</v>
      </c>
      <c r="M40" s="19">
        <f t="shared" si="9"/>
        <v>4</v>
      </c>
      <c r="N40" s="15">
        <f t="shared" si="12"/>
        <v>0</v>
      </c>
      <c r="O40" s="22">
        <f t="shared" si="16"/>
        <v>1.3235294117647058</v>
      </c>
      <c r="P40" s="15">
        <f t="shared" si="13"/>
        <v>14.705882352941172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/>
      <c r="C41"/>
      <c r="D41"/>
      <c r="E41"/>
      <c r="F41"/>
      <c r="G41" s="1">
        <v>1</v>
      </c>
      <c r="H41"/>
      <c r="I41"/>
      <c r="J41" s="19">
        <f t="shared" si="10"/>
        <v>0</v>
      </c>
      <c r="K41" s="19">
        <f t="shared" si="11"/>
        <v>1</v>
      </c>
      <c r="L41" s="19">
        <f t="shared" si="9"/>
        <v>1</v>
      </c>
      <c r="M41" s="19">
        <f t="shared" si="9"/>
        <v>5</v>
      </c>
      <c r="N41" s="15">
        <f t="shared" si="12"/>
        <v>0.2647058823529412</v>
      </c>
      <c r="O41" s="22">
        <f t="shared" si="16"/>
        <v>1.588235294117647</v>
      </c>
      <c r="P41" s="15">
        <f t="shared" si="13"/>
        <v>17.647058823529406</v>
      </c>
      <c r="Q41" s="19">
        <f t="shared" si="14"/>
        <v>1</v>
      </c>
      <c r="R41" s="19">
        <f t="shared" si="15"/>
        <v>0</v>
      </c>
    </row>
    <row r="42" spans="1:18" ht="12.75">
      <c r="A42" s="20">
        <v>32610</v>
      </c>
      <c r="B42"/>
      <c r="C42"/>
      <c r="D42"/>
      <c r="E42"/>
      <c r="F42"/>
      <c r="G42"/>
      <c r="H42"/>
      <c r="I42"/>
      <c r="J42" s="19">
        <f t="shared" si="10"/>
        <v>0</v>
      </c>
      <c r="K42" s="19">
        <f t="shared" si="11"/>
        <v>0</v>
      </c>
      <c r="L42" s="19">
        <f t="shared" si="9"/>
        <v>1</v>
      </c>
      <c r="M42" s="19">
        <f t="shared" si="9"/>
        <v>5</v>
      </c>
      <c r="N42" s="15">
        <f t="shared" si="12"/>
        <v>0</v>
      </c>
      <c r="O42" s="22">
        <f t="shared" si="16"/>
        <v>1.588235294117647</v>
      </c>
      <c r="P42" s="15">
        <f t="shared" si="13"/>
        <v>17.647058823529406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/>
      <c r="C43"/>
      <c r="D43"/>
      <c r="E43"/>
      <c r="F43"/>
      <c r="G43"/>
      <c r="H43"/>
      <c r="I43"/>
      <c r="J43" s="19">
        <f t="shared" si="10"/>
        <v>0</v>
      </c>
      <c r="K43" s="19">
        <f t="shared" si="11"/>
        <v>0</v>
      </c>
      <c r="L43" s="19">
        <f t="shared" si="9"/>
        <v>1</v>
      </c>
      <c r="M43" s="19">
        <f t="shared" si="9"/>
        <v>5</v>
      </c>
      <c r="N43" s="15">
        <f t="shared" si="12"/>
        <v>0</v>
      </c>
      <c r="O43" s="22">
        <f t="shared" si="16"/>
        <v>1.588235294117647</v>
      </c>
      <c r="P43" s="15">
        <f t="shared" si="13"/>
        <v>17.647058823529406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 s="1">
        <v>1</v>
      </c>
      <c r="C44"/>
      <c r="D44"/>
      <c r="E44"/>
      <c r="F44"/>
      <c r="G44"/>
      <c r="H44"/>
      <c r="I44"/>
      <c r="J44" s="19">
        <f t="shared" si="10"/>
        <v>1</v>
      </c>
      <c r="K44" s="19">
        <f t="shared" si="11"/>
        <v>0</v>
      </c>
      <c r="L44" s="19">
        <f t="shared" si="9"/>
        <v>2</v>
      </c>
      <c r="M44" s="19">
        <f t="shared" si="9"/>
        <v>5</v>
      </c>
      <c r="N44" s="15">
        <f t="shared" si="12"/>
        <v>0.2647058823529412</v>
      </c>
      <c r="O44" s="22">
        <f t="shared" si="16"/>
        <v>1.852941176470588</v>
      </c>
      <c r="P44" s="15">
        <f t="shared" si="13"/>
        <v>20.58823529411764</v>
      </c>
      <c r="Q44" s="19">
        <f t="shared" si="14"/>
        <v>1</v>
      </c>
      <c r="R44" s="19">
        <f t="shared" si="15"/>
        <v>0</v>
      </c>
    </row>
    <row r="45" spans="1:18" ht="12.75">
      <c r="A45" s="20">
        <v>32613</v>
      </c>
      <c r="B45"/>
      <c r="C45"/>
      <c r="D45"/>
      <c r="E45"/>
      <c r="F45"/>
      <c r="G45" s="1">
        <v>1</v>
      </c>
      <c r="H45"/>
      <c r="I45"/>
      <c r="J45" s="19">
        <f t="shared" si="10"/>
        <v>0</v>
      </c>
      <c r="K45" s="19">
        <f t="shared" si="11"/>
        <v>1</v>
      </c>
      <c r="L45" s="19">
        <f aca="true" t="shared" si="17" ref="L45:M64">L44+J45</f>
        <v>2</v>
      </c>
      <c r="M45" s="19">
        <f t="shared" si="17"/>
        <v>6</v>
      </c>
      <c r="N45" s="15">
        <f t="shared" si="12"/>
        <v>0.2647058823529412</v>
      </c>
      <c r="O45" s="22">
        <f t="shared" si="16"/>
        <v>2.1176470588235294</v>
      </c>
      <c r="P45" s="15">
        <f t="shared" si="13"/>
        <v>23.52941176470588</v>
      </c>
      <c r="Q45" s="19">
        <f t="shared" si="14"/>
        <v>1</v>
      </c>
      <c r="R45" s="19">
        <f t="shared" si="15"/>
        <v>0</v>
      </c>
    </row>
    <row r="46" spans="1:18" ht="12.75">
      <c r="A46" s="20">
        <v>32614</v>
      </c>
      <c r="B46"/>
      <c r="C46"/>
      <c r="D46"/>
      <c r="E46"/>
      <c r="F46"/>
      <c r="G46"/>
      <c r="H46"/>
      <c r="I46"/>
      <c r="J46" s="19">
        <f t="shared" si="10"/>
        <v>0</v>
      </c>
      <c r="K46" s="19">
        <f t="shared" si="11"/>
        <v>0</v>
      </c>
      <c r="L46" s="19">
        <f t="shared" si="17"/>
        <v>2</v>
      </c>
      <c r="M46" s="19">
        <f t="shared" si="17"/>
        <v>6</v>
      </c>
      <c r="N46" s="15">
        <f t="shared" si="12"/>
        <v>0</v>
      </c>
      <c r="O46" s="22">
        <f t="shared" si="16"/>
        <v>2.1176470588235294</v>
      </c>
      <c r="P46" s="15">
        <f t="shared" si="13"/>
        <v>23.52941176470588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/>
      <c r="C47"/>
      <c r="D47"/>
      <c r="E47"/>
      <c r="F47"/>
      <c r="G47"/>
      <c r="H47"/>
      <c r="I47"/>
      <c r="J47" s="19">
        <f t="shared" si="10"/>
        <v>0</v>
      </c>
      <c r="K47" s="19">
        <f t="shared" si="11"/>
        <v>0</v>
      </c>
      <c r="L47" s="19">
        <f t="shared" si="17"/>
        <v>2</v>
      </c>
      <c r="M47" s="19">
        <f t="shared" si="17"/>
        <v>6</v>
      </c>
      <c r="N47" s="15">
        <f t="shared" si="12"/>
        <v>0</v>
      </c>
      <c r="O47" s="22">
        <f t="shared" si="16"/>
        <v>2.1176470588235294</v>
      </c>
      <c r="P47" s="15">
        <f t="shared" si="13"/>
        <v>23.52941176470588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/>
      <c r="C48"/>
      <c r="D48"/>
      <c r="E48"/>
      <c r="F48"/>
      <c r="G48" s="1">
        <v>1</v>
      </c>
      <c r="H48"/>
      <c r="I48"/>
      <c r="J48" s="19">
        <f t="shared" si="10"/>
        <v>0</v>
      </c>
      <c r="K48" s="19">
        <f t="shared" si="11"/>
        <v>1</v>
      </c>
      <c r="L48" s="19">
        <f t="shared" si="17"/>
        <v>2</v>
      </c>
      <c r="M48" s="19">
        <f t="shared" si="17"/>
        <v>7</v>
      </c>
      <c r="N48" s="15">
        <f t="shared" si="12"/>
        <v>0.2647058823529412</v>
      </c>
      <c r="O48" s="22">
        <f t="shared" si="16"/>
        <v>2.3823529411764706</v>
      </c>
      <c r="P48" s="15">
        <f t="shared" si="13"/>
        <v>26.470588235294112</v>
      </c>
      <c r="Q48" s="19">
        <f t="shared" si="14"/>
        <v>1</v>
      </c>
      <c r="R48" s="19">
        <f t="shared" si="15"/>
        <v>0</v>
      </c>
    </row>
    <row r="49" spans="1:18" ht="12.75">
      <c r="A49" s="20">
        <v>32617</v>
      </c>
      <c r="B49"/>
      <c r="C49"/>
      <c r="D49"/>
      <c r="E49"/>
      <c r="F49"/>
      <c r="G49"/>
      <c r="H49"/>
      <c r="I49"/>
      <c r="J49" s="19">
        <f t="shared" si="10"/>
        <v>0</v>
      </c>
      <c r="K49" s="19">
        <f t="shared" si="11"/>
        <v>0</v>
      </c>
      <c r="L49" s="19">
        <f t="shared" si="17"/>
        <v>2</v>
      </c>
      <c r="M49" s="19">
        <f t="shared" si="17"/>
        <v>7</v>
      </c>
      <c r="N49" s="15">
        <f t="shared" si="12"/>
        <v>0</v>
      </c>
      <c r="O49" s="22">
        <f t="shared" si="16"/>
        <v>2.3823529411764706</v>
      </c>
      <c r="P49" s="15">
        <f t="shared" si="13"/>
        <v>26.470588235294112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/>
      <c r="C50"/>
      <c r="D50"/>
      <c r="E50"/>
      <c r="F50"/>
      <c r="G50"/>
      <c r="H50"/>
      <c r="I50"/>
      <c r="J50" s="19">
        <f t="shared" si="10"/>
        <v>0</v>
      </c>
      <c r="K50" s="19">
        <f t="shared" si="11"/>
        <v>0</v>
      </c>
      <c r="L50" s="19">
        <f t="shared" si="17"/>
        <v>2</v>
      </c>
      <c r="M50" s="19">
        <f t="shared" si="17"/>
        <v>7</v>
      </c>
      <c r="N50" s="15">
        <f t="shared" si="12"/>
        <v>0</v>
      </c>
      <c r="O50" s="22">
        <f t="shared" si="16"/>
        <v>2.3823529411764706</v>
      </c>
      <c r="P50" s="15">
        <f t="shared" si="13"/>
        <v>26.470588235294112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/>
      <c r="C51"/>
      <c r="D51"/>
      <c r="E51"/>
      <c r="F51"/>
      <c r="G51" s="1">
        <v>2</v>
      </c>
      <c r="H51"/>
      <c r="I51"/>
      <c r="J51" s="19">
        <f t="shared" si="10"/>
        <v>0</v>
      </c>
      <c r="K51" s="19">
        <f t="shared" si="11"/>
        <v>2</v>
      </c>
      <c r="L51" s="19">
        <f t="shared" si="17"/>
        <v>2</v>
      </c>
      <c r="M51" s="19">
        <f t="shared" si="17"/>
        <v>9</v>
      </c>
      <c r="N51" s="15">
        <f t="shared" si="12"/>
        <v>0.5294117647058824</v>
      </c>
      <c r="O51" s="22">
        <f t="shared" si="16"/>
        <v>2.911764705882353</v>
      </c>
      <c r="P51" s="15">
        <f t="shared" si="13"/>
        <v>32.35294117647058</v>
      </c>
      <c r="Q51" s="19">
        <f t="shared" si="14"/>
        <v>2</v>
      </c>
      <c r="R51" s="19">
        <f t="shared" si="15"/>
        <v>0</v>
      </c>
    </row>
    <row r="52" spans="1:18" ht="12.75">
      <c r="A52" s="20">
        <v>32620</v>
      </c>
      <c r="B52"/>
      <c r="C52"/>
      <c r="D52"/>
      <c r="E52"/>
      <c r="F52"/>
      <c r="G52"/>
      <c r="H52"/>
      <c r="I52"/>
      <c r="J52" s="19">
        <f t="shared" si="10"/>
        <v>0</v>
      </c>
      <c r="K52" s="19">
        <f t="shared" si="11"/>
        <v>0</v>
      </c>
      <c r="L52" s="19">
        <f t="shared" si="17"/>
        <v>2</v>
      </c>
      <c r="M52" s="19">
        <f t="shared" si="17"/>
        <v>9</v>
      </c>
      <c r="N52" s="15">
        <f t="shared" si="12"/>
        <v>0</v>
      </c>
      <c r="O52" s="22">
        <f t="shared" si="16"/>
        <v>2.911764705882353</v>
      </c>
      <c r="P52" s="15">
        <f t="shared" si="13"/>
        <v>32.35294117647058</v>
      </c>
      <c r="Q52" s="19">
        <f t="shared" si="14"/>
        <v>0</v>
      </c>
      <c r="R52" s="19">
        <f t="shared" si="15"/>
        <v>0</v>
      </c>
    </row>
    <row r="53" spans="1:19" ht="12.75">
      <c r="A53" s="20">
        <v>32621</v>
      </c>
      <c r="B53" s="1">
        <v>1</v>
      </c>
      <c r="C53"/>
      <c r="D53"/>
      <c r="E53"/>
      <c r="F53"/>
      <c r="G53"/>
      <c r="H53"/>
      <c r="I53"/>
      <c r="J53" s="19">
        <f t="shared" si="10"/>
        <v>1</v>
      </c>
      <c r="K53" s="19">
        <f t="shared" si="11"/>
        <v>0</v>
      </c>
      <c r="L53" s="19">
        <f t="shared" si="17"/>
        <v>3</v>
      </c>
      <c r="M53" s="19">
        <f t="shared" si="17"/>
        <v>9</v>
      </c>
      <c r="N53" s="15">
        <f t="shared" si="12"/>
        <v>0.2647058823529412</v>
      </c>
      <c r="O53" s="22">
        <f t="shared" si="16"/>
        <v>3.176470588235294</v>
      </c>
      <c r="P53" s="15">
        <f t="shared" si="13"/>
        <v>35.29411764705881</v>
      </c>
      <c r="Q53" s="19">
        <f t="shared" si="14"/>
        <v>1</v>
      </c>
      <c r="R53" s="19">
        <f t="shared" si="15"/>
        <v>0</v>
      </c>
      <c r="S53" s="18"/>
    </row>
    <row r="54" spans="1:18" ht="12.75">
      <c r="A54" s="20">
        <v>32622</v>
      </c>
      <c r="B54"/>
      <c r="C54"/>
      <c r="D54"/>
      <c r="E54"/>
      <c r="F54"/>
      <c r="G54"/>
      <c r="H54"/>
      <c r="I54"/>
      <c r="J54" s="19">
        <f t="shared" si="10"/>
        <v>0</v>
      </c>
      <c r="K54" s="19">
        <f t="shared" si="11"/>
        <v>0</v>
      </c>
      <c r="L54" s="19">
        <f t="shared" si="17"/>
        <v>3</v>
      </c>
      <c r="M54" s="19">
        <f t="shared" si="17"/>
        <v>9</v>
      </c>
      <c r="N54" s="15">
        <f t="shared" si="12"/>
        <v>0</v>
      </c>
      <c r="O54" s="22">
        <f t="shared" si="16"/>
        <v>3.176470588235294</v>
      </c>
      <c r="P54" s="15">
        <f t="shared" si="13"/>
        <v>35.29411764705881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/>
      <c r="C55" s="1">
        <v>1</v>
      </c>
      <c r="D55"/>
      <c r="E55"/>
      <c r="F55"/>
      <c r="G55"/>
      <c r="H55"/>
      <c r="I55"/>
      <c r="J55" s="19">
        <f t="shared" si="10"/>
        <v>1</v>
      </c>
      <c r="K55" s="19">
        <f t="shared" si="11"/>
        <v>0</v>
      </c>
      <c r="L55" s="19">
        <f t="shared" si="17"/>
        <v>4</v>
      </c>
      <c r="M55" s="19">
        <f t="shared" si="17"/>
        <v>9</v>
      </c>
      <c r="N55" s="15">
        <f t="shared" si="12"/>
        <v>0.2647058823529412</v>
      </c>
      <c r="O55" s="22">
        <f t="shared" si="16"/>
        <v>3.441176470588235</v>
      </c>
      <c r="P55" s="15">
        <f t="shared" si="13"/>
        <v>38.235294117647044</v>
      </c>
      <c r="Q55" s="19">
        <f t="shared" si="14"/>
        <v>1</v>
      </c>
      <c r="R55" s="19">
        <f t="shared" si="15"/>
        <v>0</v>
      </c>
    </row>
    <row r="56" spans="1:18" ht="12.75">
      <c r="A56" s="20">
        <v>32624</v>
      </c>
      <c r="B56"/>
      <c r="C56"/>
      <c r="D56"/>
      <c r="E56"/>
      <c r="F56"/>
      <c r="G56"/>
      <c r="H56"/>
      <c r="I56"/>
      <c r="J56" s="19">
        <f t="shared" si="10"/>
        <v>0</v>
      </c>
      <c r="K56" s="19">
        <f t="shared" si="11"/>
        <v>0</v>
      </c>
      <c r="L56" s="19">
        <f t="shared" si="17"/>
        <v>4</v>
      </c>
      <c r="M56" s="19">
        <f t="shared" si="17"/>
        <v>9</v>
      </c>
      <c r="N56" s="15">
        <f t="shared" si="12"/>
        <v>0</v>
      </c>
      <c r="O56" s="22">
        <f t="shared" si="16"/>
        <v>3.441176470588235</v>
      </c>
      <c r="P56" s="15">
        <f t="shared" si="13"/>
        <v>38.235294117647044</v>
      </c>
      <c r="Q56" s="19">
        <f t="shared" si="14"/>
        <v>0</v>
      </c>
      <c r="R56" s="19">
        <f t="shared" si="15"/>
        <v>0</v>
      </c>
    </row>
    <row r="57" spans="1:18" ht="12.75">
      <c r="A57" s="20">
        <v>32625</v>
      </c>
      <c r="B57"/>
      <c r="C57" s="1">
        <v>1</v>
      </c>
      <c r="D57"/>
      <c r="E57"/>
      <c r="F57"/>
      <c r="G57"/>
      <c r="H57"/>
      <c r="I57"/>
      <c r="J57" s="19">
        <f t="shared" si="10"/>
        <v>1</v>
      </c>
      <c r="K57" s="19">
        <f t="shared" si="11"/>
        <v>0</v>
      </c>
      <c r="L57" s="19">
        <f t="shared" si="17"/>
        <v>5</v>
      </c>
      <c r="M57" s="19">
        <f t="shared" si="17"/>
        <v>9</v>
      </c>
      <c r="N57" s="15">
        <f t="shared" si="12"/>
        <v>0.2647058823529412</v>
      </c>
      <c r="O57" s="22">
        <f t="shared" si="16"/>
        <v>3.705882352941176</v>
      </c>
      <c r="P57" s="15">
        <f t="shared" si="13"/>
        <v>41.17647058823528</v>
      </c>
      <c r="Q57" s="19">
        <f t="shared" si="14"/>
        <v>1</v>
      </c>
      <c r="R57" s="19">
        <f t="shared" si="15"/>
        <v>0</v>
      </c>
    </row>
    <row r="58" spans="1:18" ht="12.75">
      <c r="A58" s="20">
        <v>32626</v>
      </c>
      <c r="B58"/>
      <c r="C58"/>
      <c r="D58"/>
      <c r="E58"/>
      <c r="F58"/>
      <c r="G58"/>
      <c r="H58"/>
      <c r="I58"/>
      <c r="J58" s="19">
        <f t="shared" si="10"/>
        <v>0</v>
      </c>
      <c r="K58" s="19">
        <f t="shared" si="11"/>
        <v>0</v>
      </c>
      <c r="L58" s="19">
        <f t="shared" si="17"/>
        <v>5</v>
      </c>
      <c r="M58" s="19">
        <f t="shared" si="17"/>
        <v>9</v>
      </c>
      <c r="N58" s="15">
        <f t="shared" si="12"/>
        <v>0</v>
      </c>
      <c r="O58" s="22">
        <f t="shared" si="16"/>
        <v>3.705882352941176</v>
      </c>
      <c r="P58" s="15">
        <f t="shared" si="13"/>
        <v>41.17647058823528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/>
      <c r="C59"/>
      <c r="D59"/>
      <c r="E59"/>
      <c r="F59"/>
      <c r="G59"/>
      <c r="H59"/>
      <c r="I59"/>
      <c r="J59" s="19">
        <f t="shared" si="10"/>
        <v>0</v>
      </c>
      <c r="K59" s="19">
        <f t="shared" si="11"/>
        <v>0</v>
      </c>
      <c r="L59" s="19">
        <f t="shared" si="17"/>
        <v>5</v>
      </c>
      <c r="M59" s="19">
        <f t="shared" si="17"/>
        <v>9</v>
      </c>
      <c r="N59" s="15">
        <f t="shared" si="12"/>
        <v>0</v>
      </c>
      <c r="O59" s="22">
        <f t="shared" si="16"/>
        <v>3.705882352941176</v>
      </c>
      <c r="P59" s="15">
        <f t="shared" si="13"/>
        <v>41.17647058823528</v>
      </c>
      <c r="Q59" s="19">
        <f t="shared" si="14"/>
        <v>0</v>
      </c>
      <c r="R59" s="19">
        <f t="shared" si="15"/>
        <v>0</v>
      </c>
    </row>
    <row r="60" spans="1:18" ht="12.75">
      <c r="A60" s="20">
        <v>32628</v>
      </c>
      <c r="B60"/>
      <c r="C60"/>
      <c r="D60"/>
      <c r="E60"/>
      <c r="F60"/>
      <c r="G60"/>
      <c r="H60"/>
      <c r="I60"/>
      <c r="J60" s="19">
        <f t="shared" si="10"/>
        <v>0</v>
      </c>
      <c r="K60" s="19">
        <f t="shared" si="11"/>
        <v>0</v>
      </c>
      <c r="L60" s="19">
        <f t="shared" si="17"/>
        <v>5</v>
      </c>
      <c r="M60" s="19">
        <f t="shared" si="17"/>
        <v>9</v>
      </c>
      <c r="N60" s="15">
        <f t="shared" si="12"/>
        <v>0</v>
      </c>
      <c r="O60" s="22">
        <f t="shared" si="16"/>
        <v>3.705882352941176</v>
      </c>
      <c r="P60" s="15">
        <f t="shared" si="13"/>
        <v>41.17647058823528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/>
      <c r="C61"/>
      <c r="D61"/>
      <c r="E61"/>
      <c r="F61"/>
      <c r="G61"/>
      <c r="H61"/>
      <c r="I61"/>
      <c r="J61" s="19">
        <f t="shared" si="10"/>
        <v>0</v>
      </c>
      <c r="K61" s="19">
        <f t="shared" si="11"/>
        <v>0</v>
      </c>
      <c r="L61" s="19">
        <f t="shared" si="17"/>
        <v>5</v>
      </c>
      <c r="M61" s="19">
        <f t="shared" si="17"/>
        <v>9</v>
      </c>
      <c r="N61" s="15">
        <f t="shared" si="12"/>
        <v>0</v>
      </c>
      <c r="O61" s="22">
        <f t="shared" si="16"/>
        <v>3.705882352941176</v>
      </c>
      <c r="P61" s="15">
        <f t="shared" si="13"/>
        <v>41.17647058823528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/>
      <c r="C62"/>
      <c r="D62"/>
      <c r="E62"/>
      <c r="F62"/>
      <c r="G62"/>
      <c r="H62"/>
      <c r="I62"/>
      <c r="J62" s="19">
        <f t="shared" si="10"/>
        <v>0</v>
      </c>
      <c r="K62" s="19">
        <f t="shared" si="11"/>
        <v>0</v>
      </c>
      <c r="L62" s="19">
        <f t="shared" si="17"/>
        <v>5</v>
      </c>
      <c r="M62" s="19">
        <f t="shared" si="17"/>
        <v>9</v>
      </c>
      <c r="N62" s="15">
        <f t="shared" si="12"/>
        <v>0</v>
      </c>
      <c r="O62" s="22">
        <f t="shared" si="16"/>
        <v>3.705882352941176</v>
      </c>
      <c r="P62" s="15">
        <f t="shared" si="13"/>
        <v>41.17647058823528</v>
      </c>
      <c r="Q62" s="19">
        <f t="shared" si="14"/>
        <v>0</v>
      </c>
      <c r="R62" s="19">
        <f t="shared" si="15"/>
        <v>0</v>
      </c>
    </row>
    <row r="63" spans="1:18" ht="12.75">
      <c r="A63" s="20">
        <v>32631</v>
      </c>
      <c r="B63"/>
      <c r="C63"/>
      <c r="D63"/>
      <c r="E63"/>
      <c r="F63"/>
      <c r="G63"/>
      <c r="H63"/>
      <c r="I63"/>
      <c r="J63" s="19">
        <f t="shared" si="10"/>
        <v>0</v>
      </c>
      <c r="K63" s="19">
        <f t="shared" si="11"/>
        <v>0</v>
      </c>
      <c r="L63" s="19">
        <f t="shared" si="17"/>
        <v>5</v>
      </c>
      <c r="M63" s="19">
        <f t="shared" si="17"/>
        <v>9</v>
      </c>
      <c r="N63" s="15">
        <f t="shared" si="12"/>
        <v>0</v>
      </c>
      <c r="O63" s="22">
        <f t="shared" si="16"/>
        <v>3.705882352941176</v>
      </c>
      <c r="P63" s="15">
        <f t="shared" si="13"/>
        <v>41.17647058823528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/>
      <c r="C64"/>
      <c r="D64"/>
      <c r="E64"/>
      <c r="F64" s="1">
        <v>1</v>
      </c>
      <c r="G64" s="1">
        <v>1</v>
      </c>
      <c r="H64"/>
      <c r="I64"/>
      <c r="J64" s="19">
        <f t="shared" si="10"/>
        <v>0</v>
      </c>
      <c r="K64" s="19">
        <f t="shared" si="11"/>
        <v>2</v>
      </c>
      <c r="L64" s="19">
        <f t="shared" si="17"/>
        <v>5</v>
      </c>
      <c r="M64" s="19">
        <f t="shared" si="17"/>
        <v>11</v>
      </c>
      <c r="N64" s="15">
        <f t="shared" si="12"/>
        <v>0.5294117647058824</v>
      </c>
      <c r="O64" s="22">
        <f t="shared" si="16"/>
        <v>4.235294117647059</v>
      </c>
      <c r="P64" s="15">
        <f t="shared" si="13"/>
        <v>47.05882352941176</v>
      </c>
      <c r="Q64" s="19">
        <f t="shared" si="14"/>
        <v>2</v>
      </c>
      <c r="R64" s="19">
        <f t="shared" si="15"/>
        <v>0</v>
      </c>
    </row>
    <row r="65" spans="1:18" ht="12.75">
      <c r="A65" s="20">
        <v>32633</v>
      </c>
      <c r="B65"/>
      <c r="C65"/>
      <c r="D65"/>
      <c r="E65"/>
      <c r="F65"/>
      <c r="G65"/>
      <c r="H65"/>
      <c r="I65"/>
      <c r="J65" s="19">
        <f t="shared" si="10"/>
        <v>0</v>
      </c>
      <c r="K65" s="19">
        <f t="shared" si="11"/>
        <v>0</v>
      </c>
      <c r="L65" s="19">
        <f aca="true" t="shared" si="18" ref="L65:M84">L64+J65</f>
        <v>5</v>
      </c>
      <c r="M65" s="19">
        <f t="shared" si="18"/>
        <v>11</v>
      </c>
      <c r="N65" s="15">
        <f t="shared" si="12"/>
        <v>0</v>
      </c>
      <c r="O65" s="22">
        <f t="shared" si="16"/>
        <v>4.235294117647059</v>
      </c>
      <c r="P65" s="15">
        <f t="shared" si="13"/>
        <v>47.05882352941176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/>
      <c r="C66"/>
      <c r="D66"/>
      <c r="E66"/>
      <c r="F66"/>
      <c r="G66"/>
      <c r="H66"/>
      <c r="I66"/>
      <c r="J66" s="19">
        <f t="shared" si="10"/>
        <v>0</v>
      </c>
      <c r="K66" s="19">
        <f t="shared" si="11"/>
        <v>0</v>
      </c>
      <c r="L66" s="19">
        <f t="shared" si="18"/>
        <v>5</v>
      </c>
      <c r="M66" s="19">
        <f t="shared" si="18"/>
        <v>11</v>
      </c>
      <c r="N66" s="15">
        <f t="shared" si="12"/>
        <v>0</v>
      </c>
      <c r="O66" s="22">
        <f t="shared" si="16"/>
        <v>4.235294117647059</v>
      </c>
      <c r="P66" s="15">
        <f t="shared" si="13"/>
        <v>47.05882352941176</v>
      </c>
      <c r="Q66" s="19">
        <f t="shared" si="14"/>
        <v>0</v>
      </c>
      <c r="R66" s="19">
        <f t="shared" si="15"/>
        <v>0</v>
      </c>
    </row>
    <row r="67" spans="1:19" ht="12.75">
      <c r="A67" s="20">
        <v>32635</v>
      </c>
      <c r="B67"/>
      <c r="C67"/>
      <c r="D67"/>
      <c r="E67"/>
      <c r="F67"/>
      <c r="G67"/>
      <c r="H67"/>
      <c r="I67"/>
      <c r="J67" s="19">
        <f t="shared" si="10"/>
        <v>0</v>
      </c>
      <c r="K67" s="19">
        <f t="shared" si="11"/>
        <v>0</v>
      </c>
      <c r="L67" s="19">
        <f t="shared" si="18"/>
        <v>5</v>
      </c>
      <c r="M67" s="19">
        <f t="shared" si="18"/>
        <v>11</v>
      </c>
      <c r="N67" s="15">
        <f t="shared" si="12"/>
        <v>0</v>
      </c>
      <c r="O67" s="22">
        <f t="shared" si="16"/>
        <v>4.235294117647059</v>
      </c>
      <c r="P67" s="15">
        <f t="shared" si="13"/>
        <v>47.05882352941176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/>
      <c r="C68"/>
      <c r="D68"/>
      <c r="E68"/>
      <c r="F68"/>
      <c r="G68" s="1">
        <v>1</v>
      </c>
      <c r="H68"/>
      <c r="I68"/>
      <c r="J68" s="19">
        <f aca="true" t="shared" si="19" ref="J68:J94">+B68+C68-D68-E68</f>
        <v>0</v>
      </c>
      <c r="K68" s="19">
        <f aca="true" t="shared" si="20" ref="K68:K94">+F68+G68-H68-I68</f>
        <v>1</v>
      </c>
      <c r="L68" s="19">
        <f t="shared" si="18"/>
        <v>5</v>
      </c>
      <c r="M68" s="19">
        <f t="shared" si="18"/>
        <v>12</v>
      </c>
      <c r="N68" s="15">
        <f aca="true" t="shared" si="21" ref="N68:N94">(+J68+K68)*($J$96/($J$96+$K$96))</f>
        <v>0.2647058823529412</v>
      </c>
      <c r="O68" s="22">
        <f t="shared" si="16"/>
        <v>4.5</v>
      </c>
      <c r="P68" s="15">
        <f aca="true" t="shared" si="22" ref="P68:P94">O68*100/$N$96</f>
        <v>49.99999999999999</v>
      </c>
      <c r="Q68" s="19">
        <f aca="true" t="shared" si="23" ref="Q68:Q94">+B68+C68+F68+G68</f>
        <v>1</v>
      </c>
      <c r="R68" s="19">
        <f aca="true" t="shared" si="24" ref="R68:R94">D68+E68+H68+I68</f>
        <v>0</v>
      </c>
    </row>
    <row r="69" spans="1:18" ht="12.75">
      <c r="A69" s="20">
        <v>32637</v>
      </c>
      <c r="B69"/>
      <c r="C69"/>
      <c r="D69"/>
      <c r="E69"/>
      <c r="F69"/>
      <c r="G69" s="1">
        <v>1</v>
      </c>
      <c r="H69"/>
      <c r="I69"/>
      <c r="J69" s="19">
        <f t="shared" si="19"/>
        <v>0</v>
      </c>
      <c r="K69" s="19">
        <f t="shared" si="20"/>
        <v>1</v>
      </c>
      <c r="L69" s="19">
        <f t="shared" si="18"/>
        <v>5</v>
      </c>
      <c r="M69" s="19">
        <f t="shared" si="18"/>
        <v>13</v>
      </c>
      <c r="N69" s="15">
        <f t="shared" si="21"/>
        <v>0.2647058823529412</v>
      </c>
      <c r="O69" s="22">
        <f aca="true" t="shared" si="25" ref="O69:O94">O68+N69</f>
        <v>4.764705882352941</v>
      </c>
      <c r="P69" s="15">
        <f t="shared" si="22"/>
        <v>52.941176470588225</v>
      </c>
      <c r="Q69" s="19">
        <f t="shared" si="23"/>
        <v>1</v>
      </c>
      <c r="R69" s="19">
        <f t="shared" si="24"/>
        <v>0</v>
      </c>
    </row>
    <row r="70" spans="1:18" ht="12.75">
      <c r="A70" s="20">
        <v>32638</v>
      </c>
      <c r="B70"/>
      <c r="C70" s="1">
        <v>1</v>
      </c>
      <c r="D70"/>
      <c r="E70"/>
      <c r="F70"/>
      <c r="G70"/>
      <c r="H70"/>
      <c r="I70"/>
      <c r="J70" s="19">
        <f t="shared" si="19"/>
        <v>1</v>
      </c>
      <c r="K70" s="19">
        <f t="shared" si="20"/>
        <v>0</v>
      </c>
      <c r="L70" s="19">
        <f t="shared" si="18"/>
        <v>6</v>
      </c>
      <c r="M70" s="19">
        <f t="shared" si="18"/>
        <v>13</v>
      </c>
      <c r="N70" s="15">
        <f t="shared" si="21"/>
        <v>0.2647058823529412</v>
      </c>
      <c r="O70" s="22">
        <f t="shared" si="25"/>
        <v>5.029411764705882</v>
      </c>
      <c r="P70" s="15">
        <f t="shared" si="22"/>
        <v>55.88235294117646</v>
      </c>
      <c r="Q70" s="19">
        <f t="shared" si="23"/>
        <v>1</v>
      </c>
      <c r="R70" s="19">
        <f t="shared" si="24"/>
        <v>0</v>
      </c>
    </row>
    <row r="71" spans="1:18" ht="12.75">
      <c r="A71" s="20">
        <v>32639</v>
      </c>
      <c r="B71"/>
      <c r="C71"/>
      <c r="D71"/>
      <c r="E71"/>
      <c r="F71"/>
      <c r="G71"/>
      <c r="H71"/>
      <c r="I71"/>
      <c r="J71" s="19">
        <f t="shared" si="19"/>
        <v>0</v>
      </c>
      <c r="K71" s="19">
        <f t="shared" si="20"/>
        <v>0</v>
      </c>
      <c r="L71" s="19">
        <f t="shared" si="18"/>
        <v>6</v>
      </c>
      <c r="M71" s="19">
        <f t="shared" si="18"/>
        <v>13</v>
      </c>
      <c r="N71" s="15">
        <f t="shared" si="21"/>
        <v>0</v>
      </c>
      <c r="O71" s="22">
        <f t="shared" si="25"/>
        <v>5.029411764705882</v>
      </c>
      <c r="P71" s="15">
        <f t="shared" si="22"/>
        <v>55.88235294117646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/>
      <c r="C72"/>
      <c r="D72"/>
      <c r="E72"/>
      <c r="F72"/>
      <c r="G72"/>
      <c r="H72"/>
      <c r="I72"/>
      <c r="J72" s="19">
        <f t="shared" si="19"/>
        <v>0</v>
      </c>
      <c r="K72" s="19">
        <f t="shared" si="20"/>
        <v>0</v>
      </c>
      <c r="L72" s="19">
        <f t="shared" si="18"/>
        <v>6</v>
      </c>
      <c r="M72" s="19">
        <f t="shared" si="18"/>
        <v>13</v>
      </c>
      <c r="N72" s="15">
        <f t="shared" si="21"/>
        <v>0</v>
      </c>
      <c r="O72" s="22">
        <f t="shared" si="25"/>
        <v>5.029411764705882</v>
      </c>
      <c r="P72" s="15">
        <f t="shared" si="22"/>
        <v>55.88235294117646</v>
      </c>
      <c r="Q72" s="19">
        <f t="shared" si="23"/>
        <v>0</v>
      </c>
      <c r="R72" s="19">
        <f t="shared" si="24"/>
        <v>0</v>
      </c>
    </row>
    <row r="73" spans="1:18" ht="12.75">
      <c r="A73" s="20">
        <v>32641</v>
      </c>
      <c r="B73"/>
      <c r="C73"/>
      <c r="D73"/>
      <c r="E73"/>
      <c r="F73" s="1">
        <v>1</v>
      </c>
      <c r="G73"/>
      <c r="H73"/>
      <c r="I73"/>
      <c r="J73" s="19">
        <f t="shared" si="19"/>
        <v>0</v>
      </c>
      <c r="K73" s="19">
        <f t="shared" si="20"/>
        <v>1</v>
      </c>
      <c r="L73" s="19">
        <f t="shared" si="18"/>
        <v>6</v>
      </c>
      <c r="M73" s="19">
        <f t="shared" si="18"/>
        <v>14</v>
      </c>
      <c r="N73" s="15">
        <f t="shared" si="21"/>
        <v>0.2647058823529412</v>
      </c>
      <c r="O73" s="22">
        <f t="shared" si="25"/>
        <v>5.294117647058823</v>
      </c>
      <c r="P73" s="15">
        <f t="shared" si="22"/>
        <v>58.82352941176469</v>
      </c>
      <c r="Q73" s="19">
        <f t="shared" si="23"/>
        <v>1</v>
      </c>
      <c r="R73" s="19">
        <f t="shared" si="24"/>
        <v>0</v>
      </c>
    </row>
    <row r="74" spans="1:18" ht="12.75">
      <c r="A74" s="20">
        <v>32642</v>
      </c>
      <c r="B74"/>
      <c r="C74"/>
      <c r="D74"/>
      <c r="E74"/>
      <c r="F74"/>
      <c r="G74"/>
      <c r="H74"/>
      <c r="I74"/>
      <c r="J74" s="19">
        <f t="shared" si="19"/>
        <v>0</v>
      </c>
      <c r="K74" s="19">
        <f t="shared" si="20"/>
        <v>0</v>
      </c>
      <c r="L74" s="19">
        <f t="shared" si="18"/>
        <v>6</v>
      </c>
      <c r="M74" s="19">
        <f t="shared" si="18"/>
        <v>14</v>
      </c>
      <c r="N74" s="15">
        <f t="shared" si="21"/>
        <v>0</v>
      </c>
      <c r="O74" s="22">
        <f t="shared" si="25"/>
        <v>5.294117647058823</v>
      </c>
      <c r="P74" s="15">
        <f t="shared" si="22"/>
        <v>58.82352941176469</v>
      </c>
      <c r="Q74" s="19">
        <f t="shared" si="23"/>
        <v>0</v>
      </c>
      <c r="R74" s="19">
        <f t="shared" si="24"/>
        <v>0</v>
      </c>
    </row>
    <row r="75" spans="1:18" ht="12.75">
      <c r="A75" s="20">
        <v>32643</v>
      </c>
      <c r="B75"/>
      <c r="C75"/>
      <c r="D75"/>
      <c r="E75"/>
      <c r="F75"/>
      <c r="G75" s="1">
        <v>1</v>
      </c>
      <c r="H75"/>
      <c r="I75"/>
      <c r="J75" s="19">
        <f t="shared" si="19"/>
        <v>0</v>
      </c>
      <c r="K75" s="19">
        <f t="shared" si="20"/>
        <v>1</v>
      </c>
      <c r="L75" s="19">
        <f t="shared" si="18"/>
        <v>6</v>
      </c>
      <c r="M75" s="19">
        <f t="shared" si="18"/>
        <v>15</v>
      </c>
      <c r="N75" s="15">
        <f t="shared" si="21"/>
        <v>0.2647058823529412</v>
      </c>
      <c r="O75" s="22">
        <f t="shared" si="25"/>
        <v>5.5588235294117645</v>
      </c>
      <c r="P75" s="15">
        <f t="shared" si="22"/>
        <v>61.76470588235293</v>
      </c>
      <c r="Q75" s="19">
        <f t="shared" si="23"/>
        <v>1</v>
      </c>
      <c r="R75" s="19">
        <f t="shared" si="24"/>
        <v>0</v>
      </c>
    </row>
    <row r="76" spans="1:18" ht="12.75">
      <c r="A76" s="20">
        <v>32644</v>
      </c>
      <c r="B76"/>
      <c r="C76" s="1">
        <v>2</v>
      </c>
      <c r="D76"/>
      <c r="E76"/>
      <c r="F76" s="1">
        <v>1</v>
      </c>
      <c r="G76" s="1">
        <v>2</v>
      </c>
      <c r="H76"/>
      <c r="I76"/>
      <c r="J76" s="19">
        <f t="shared" si="19"/>
        <v>2</v>
      </c>
      <c r="K76" s="19">
        <f t="shared" si="20"/>
        <v>3</v>
      </c>
      <c r="L76" s="19">
        <f t="shared" si="18"/>
        <v>8</v>
      </c>
      <c r="M76" s="19">
        <f t="shared" si="18"/>
        <v>18</v>
      </c>
      <c r="N76" s="15">
        <f t="shared" si="21"/>
        <v>1.3235294117647058</v>
      </c>
      <c r="O76" s="22">
        <f t="shared" si="25"/>
        <v>6.88235294117647</v>
      </c>
      <c r="P76" s="15">
        <f t="shared" si="22"/>
        <v>76.47058823529409</v>
      </c>
      <c r="Q76" s="19">
        <f t="shared" si="23"/>
        <v>5</v>
      </c>
      <c r="R76" s="19">
        <f t="shared" si="24"/>
        <v>0</v>
      </c>
    </row>
    <row r="77" spans="1:18" ht="12.75">
      <c r="A77" s="20">
        <v>32645</v>
      </c>
      <c r="B77"/>
      <c r="C77"/>
      <c r="D77"/>
      <c r="E77"/>
      <c r="F77"/>
      <c r="G77" s="1">
        <v>2</v>
      </c>
      <c r="H77"/>
      <c r="I77"/>
      <c r="J77" s="19">
        <f t="shared" si="19"/>
        <v>0</v>
      </c>
      <c r="K77" s="19">
        <f t="shared" si="20"/>
        <v>2</v>
      </c>
      <c r="L77" s="19">
        <f t="shared" si="18"/>
        <v>8</v>
      </c>
      <c r="M77" s="19">
        <f t="shared" si="18"/>
        <v>20</v>
      </c>
      <c r="N77" s="15">
        <f t="shared" si="21"/>
        <v>0.5294117647058824</v>
      </c>
      <c r="O77" s="22">
        <f t="shared" si="25"/>
        <v>7.411764705882352</v>
      </c>
      <c r="P77" s="15">
        <f t="shared" si="22"/>
        <v>82.35294117647057</v>
      </c>
      <c r="Q77" s="19">
        <f t="shared" si="23"/>
        <v>2</v>
      </c>
      <c r="R77" s="19">
        <f t="shared" si="24"/>
        <v>0</v>
      </c>
    </row>
    <row r="78" spans="1:18" ht="12.75">
      <c r="A78" s="20">
        <v>32646</v>
      </c>
      <c r="B78"/>
      <c r="C78"/>
      <c r="D78"/>
      <c r="E78"/>
      <c r="F78"/>
      <c r="G78" s="1">
        <v>1</v>
      </c>
      <c r="H78"/>
      <c r="I78"/>
      <c r="J78" s="19">
        <f t="shared" si="19"/>
        <v>0</v>
      </c>
      <c r="K78" s="19">
        <f t="shared" si="20"/>
        <v>1</v>
      </c>
      <c r="L78" s="19">
        <f t="shared" si="18"/>
        <v>8</v>
      </c>
      <c r="M78" s="19">
        <f t="shared" si="18"/>
        <v>21</v>
      </c>
      <c r="N78" s="15">
        <f t="shared" si="21"/>
        <v>0.2647058823529412</v>
      </c>
      <c r="O78" s="22">
        <f t="shared" si="25"/>
        <v>7.6764705882352935</v>
      </c>
      <c r="P78" s="15">
        <f t="shared" si="22"/>
        <v>85.2941176470588</v>
      </c>
      <c r="Q78" s="19">
        <f t="shared" si="23"/>
        <v>1</v>
      </c>
      <c r="R78" s="19">
        <f t="shared" si="24"/>
        <v>0</v>
      </c>
    </row>
    <row r="79" spans="1:18" ht="12.75">
      <c r="A79" s="20">
        <v>32647</v>
      </c>
      <c r="B79"/>
      <c r="C79"/>
      <c r="D79"/>
      <c r="E79"/>
      <c r="F79"/>
      <c r="G79"/>
      <c r="H79" s="1">
        <v>1</v>
      </c>
      <c r="I79"/>
      <c r="J79" s="19">
        <f t="shared" si="19"/>
        <v>0</v>
      </c>
      <c r="K79" s="19">
        <f t="shared" si="20"/>
        <v>-1</v>
      </c>
      <c r="L79" s="19">
        <f t="shared" si="18"/>
        <v>8</v>
      </c>
      <c r="M79" s="19">
        <f t="shared" si="18"/>
        <v>20</v>
      </c>
      <c r="N79" s="15">
        <f t="shared" si="21"/>
        <v>-0.2647058823529412</v>
      </c>
      <c r="O79" s="22">
        <f t="shared" si="25"/>
        <v>7.411764705882352</v>
      </c>
      <c r="P79" s="15">
        <f t="shared" si="22"/>
        <v>82.35294117647057</v>
      </c>
      <c r="Q79" s="19">
        <f t="shared" si="23"/>
        <v>0</v>
      </c>
      <c r="R79" s="19">
        <f t="shared" si="24"/>
        <v>1</v>
      </c>
    </row>
    <row r="80" spans="1:18" ht="12.75">
      <c r="A80" s="20">
        <v>32648</v>
      </c>
      <c r="B80"/>
      <c r="C80"/>
      <c r="D80"/>
      <c r="E80"/>
      <c r="F80"/>
      <c r="G80"/>
      <c r="H80"/>
      <c r="I80"/>
      <c r="J80" s="19">
        <f t="shared" si="19"/>
        <v>0</v>
      </c>
      <c r="K80" s="19">
        <f t="shared" si="20"/>
        <v>0</v>
      </c>
      <c r="L80" s="19">
        <f t="shared" si="18"/>
        <v>8</v>
      </c>
      <c r="M80" s="19">
        <f t="shared" si="18"/>
        <v>20</v>
      </c>
      <c r="N80" s="15">
        <f t="shared" si="21"/>
        <v>0</v>
      </c>
      <c r="O80" s="22">
        <f t="shared" si="25"/>
        <v>7.411764705882352</v>
      </c>
      <c r="P80" s="15">
        <f t="shared" si="22"/>
        <v>82.35294117647057</v>
      </c>
      <c r="Q80" s="19">
        <f t="shared" si="23"/>
        <v>0</v>
      </c>
      <c r="R80" s="19">
        <f t="shared" si="24"/>
        <v>0</v>
      </c>
    </row>
    <row r="81" spans="1:19" ht="12.75">
      <c r="A81" s="20">
        <v>32649</v>
      </c>
      <c r="B81"/>
      <c r="C81"/>
      <c r="D81"/>
      <c r="E81"/>
      <c r="F81"/>
      <c r="G81"/>
      <c r="H81"/>
      <c r="I81"/>
      <c r="J81" s="19">
        <f t="shared" si="19"/>
        <v>0</v>
      </c>
      <c r="K81" s="19">
        <f t="shared" si="20"/>
        <v>0</v>
      </c>
      <c r="L81" s="19">
        <f t="shared" si="18"/>
        <v>8</v>
      </c>
      <c r="M81" s="19">
        <f t="shared" si="18"/>
        <v>20</v>
      </c>
      <c r="N81" s="15">
        <f t="shared" si="21"/>
        <v>0</v>
      </c>
      <c r="O81" s="22">
        <f t="shared" si="25"/>
        <v>7.411764705882352</v>
      </c>
      <c r="P81" s="15">
        <f t="shared" si="22"/>
        <v>82.35294117647057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/>
      <c r="C82"/>
      <c r="D82"/>
      <c r="E82"/>
      <c r="F82" s="1">
        <v>1</v>
      </c>
      <c r="G82" s="1">
        <v>1</v>
      </c>
      <c r="H82"/>
      <c r="I82"/>
      <c r="J82" s="19">
        <f t="shared" si="19"/>
        <v>0</v>
      </c>
      <c r="K82" s="19">
        <f t="shared" si="20"/>
        <v>2</v>
      </c>
      <c r="L82" s="19">
        <f t="shared" si="18"/>
        <v>8</v>
      </c>
      <c r="M82" s="19">
        <f t="shared" si="18"/>
        <v>22</v>
      </c>
      <c r="N82" s="15">
        <f t="shared" si="21"/>
        <v>0.5294117647058824</v>
      </c>
      <c r="O82" s="22">
        <f t="shared" si="25"/>
        <v>7.941176470588235</v>
      </c>
      <c r="P82" s="15">
        <f t="shared" si="22"/>
        <v>88.23529411764703</v>
      </c>
      <c r="Q82" s="19">
        <f t="shared" si="23"/>
        <v>2</v>
      </c>
      <c r="R82" s="19">
        <f t="shared" si="24"/>
        <v>0</v>
      </c>
    </row>
    <row r="83" spans="1:18" ht="12.75">
      <c r="A83" s="20">
        <v>32651</v>
      </c>
      <c r="B83"/>
      <c r="C83"/>
      <c r="D83"/>
      <c r="E83"/>
      <c r="F83" s="1">
        <v>1</v>
      </c>
      <c r="G83"/>
      <c r="H83"/>
      <c r="I83"/>
      <c r="J83" s="19">
        <f t="shared" si="19"/>
        <v>0</v>
      </c>
      <c r="K83" s="19">
        <f t="shared" si="20"/>
        <v>1</v>
      </c>
      <c r="L83" s="19">
        <f t="shared" si="18"/>
        <v>8</v>
      </c>
      <c r="M83" s="19">
        <f t="shared" si="18"/>
        <v>23</v>
      </c>
      <c r="N83" s="15">
        <f t="shared" si="21"/>
        <v>0.2647058823529412</v>
      </c>
      <c r="O83" s="22">
        <f t="shared" si="25"/>
        <v>8.205882352941176</v>
      </c>
      <c r="P83" s="15">
        <f t="shared" si="22"/>
        <v>91.17647058823526</v>
      </c>
      <c r="Q83" s="19">
        <f t="shared" si="23"/>
        <v>1</v>
      </c>
      <c r="R83" s="19">
        <f t="shared" si="24"/>
        <v>0</v>
      </c>
    </row>
    <row r="84" spans="1:18" ht="12.75">
      <c r="A84" s="20">
        <v>32652</v>
      </c>
      <c r="B84"/>
      <c r="C84"/>
      <c r="D84"/>
      <c r="E84"/>
      <c r="F84"/>
      <c r="G84"/>
      <c r="H84"/>
      <c r="I84"/>
      <c r="J84" s="19">
        <f t="shared" si="19"/>
        <v>0</v>
      </c>
      <c r="K84" s="19">
        <f t="shared" si="20"/>
        <v>0</v>
      </c>
      <c r="L84" s="19">
        <f t="shared" si="18"/>
        <v>8</v>
      </c>
      <c r="M84" s="19">
        <f t="shared" si="18"/>
        <v>23</v>
      </c>
      <c r="N84" s="15">
        <f t="shared" si="21"/>
        <v>0</v>
      </c>
      <c r="O84" s="22">
        <f t="shared" si="25"/>
        <v>8.205882352941176</v>
      </c>
      <c r="P84" s="15">
        <f t="shared" si="22"/>
        <v>91.17647058823526</v>
      </c>
      <c r="Q84" s="19">
        <f t="shared" si="23"/>
        <v>0</v>
      </c>
      <c r="R84" s="19">
        <f t="shared" si="24"/>
        <v>0</v>
      </c>
    </row>
    <row r="85" spans="1:18" ht="12.75">
      <c r="A85" s="20">
        <v>32653</v>
      </c>
      <c r="B85"/>
      <c r="C85"/>
      <c r="D85"/>
      <c r="E85"/>
      <c r="F85"/>
      <c r="G85"/>
      <c r="H85"/>
      <c r="I85"/>
      <c r="J85" s="19">
        <f t="shared" si="19"/>
        <v>0</v>
      </c>
      <c r="K85" s="19">
        <f t="shared" si="20"/>
        <v>0</v>
      </c>
      <c r="L85" s="19">
        <f aca="true" t="shared" si="26" ref="L85:M94">L84+J85</f>
        <v>8</v>
      </c>
      <c r="M85" s="19">
        <f t="shared" si="26"/>
        <v>23</v>
      </c>
      <c r="N85" s="15">
        <f t="shared" si="21"/>
        <v>0</v>
      </c>
      <c r="O85" s="22">
        <f t="shared" si="25"/>
        <v>8.205882352941176</v>
      </c>
      <c r="P85" s="15">
        <f t="shared" si="22"/>
        <v>91.17647058823526</v>
      </c>
      <c r="Q85" s="19">
        <f t="shared" si="23"/>
        <v>0</v>
      </c>
      <c r="R85" s="19">
        <f t="shared" si="24"/>
        <v>0</v>
      </c>
    </row>
    <row r="86" spans="1:18" ht="12.75">
      <c r="A86" s="20">
        <v>32654</v>
      </c>
      <c r="B86"/>
      <c r="C86"/>
      <c r="D86"/>
      <c r="E86"/>
      <c r="F86"/>
      <c r="G86"/>
      <c r="H86"/>
      <c r="I86"/>
      <c r="J86" s="19">
        <f t="shared" si="19"/>
        <v>0</v>
      </c>
      <c r="K86" s="19">
        <f t="shared" si="20"/>
        <v>0</v>
      </c>
      <c r="L86" s="19">
        <f t="shared" si="26"/>
        <v>8</v>
      </c>
      <c r="M86" s="19">
        <f t="shared" si="26"/>
        <v>23</v>
      </c>
      <c r="N86" s="15">
        <f t="shared" si="21"/>
        <v>0</v>
      </c>
      <c r="O86" s="22">
        <f t="shared" si="25"/>
        <v>8.205882352941176</v>
      </c>
      <c r="P86" s="15">
        <f t="shared" si="22"/>
        <v>91.17647058823526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/>
      <c r="C87"/>
      <c r="D87"/>
      <c r="E87"/>
      <c r="F87"/>
      <c r="G87"/>
      <c r="H87"/>
      <c r="I87"/>
      <c r="J87" s="19">
        <f t="shared" si="19"/>
        <v>0</v>
      </c>
      <c r="K87" s="19">
        <f t="shared" si="20"/>
        <v>0</v>
      </c>
      <c r="L87" s="19">
        <f t="shared" si="26"/>
        <v>8</v>
      </c>
      <c r="M87" s="19">
        <f t="shared" si="26"/>
        <v>23</v>
      </c>
      <c r="N87" s="15">
        <f t="shared" si="21"/>
        <v>0</v>
      </c>
      <c r="O87" s="22">
        <f t="shared" si="25"/>
        <v>8.205882352941176</v>
      </c>
      <c r="P87" s="15">
        <f t="shared" si="22"/>
        <v>91.17647058823526</v>
      </c>
      <c r="Q87" s="19">
        <f t="shared" si="23"/>
        <v>0</v>
      </c>
      <c r="R87" s="19">
        <f t="shared" si="24"/>
        <v>0</v>
      </c>
    </row>
    <row r="88" spans="1:18" ht="12.75">
      <c r="A88" s="20">
        <v>32656</v>
      </c>
      <c r="B88"/>
      <c r="C88"/>
      <c r="D88"/>
      <c r="E88"/>
      <c r="F88"/>
      <c r="G88" s="1">
        <v>1</v>
      </c>
      <c r="H88"/>
      <c r="I88"/>
      <c r="J88" s="19">
        <f t="shared" si="19"/>
        <v>0</v>
      </c>
      <c r="K88" s="19">
        <f t="shared" si="20"/>
        <v>1</v>
      </c>
      <c r="L88" s="19">
        <f t="shared" si="26"/>
        <v>8</v>
      </c>
      <c r="M88" s="19">
        <f t="shared" si="26"/>
        <v>24</v>
      </c>
      <c r="N88" s="15">
        <f t="shared" si="21"/>
        <v>0.2647058823529412</v>
      </c>
      <c r="O88" s="22">
        <f t="shared" si="25"/>
        <v>8.470588235294118</v>
      </c>
      <c r="P88" s="15">
        <f t="shared" si="22"/>
        <v>94.11764705882352</v>
      </c>
      <c r="Q88" s="19">
        <f t="shared" si="23"/>
        <v>1</v>
      </c>
      <c r="R88" s="19">
        <f t="shared" si="24"/>
        <v>0</v>
      </c>
    </row>
    <row r="89" spans="1:18" ht="12.75">
      <c r="A89" s="20">
        <v>32657</v>
      </c>
      <c r="B89"/>
      <c r="C89"/>
      <c r="D89"/>
      <c r="E89"/>
      <c r="F89"/>
      <c r="G89"/>
      <c r="H89"/>
      <c r="I89"/>
      <c r="J89" s="19">
        <f t="shared" si="19"/>
        <v>0</v>
      </c>
      <c r="K89" s="19">
        <f t="shared" si="20"/>
        <v>0</v>
      </c>
      <c r="L89" s="19">
        <f t="shared" si="26"/>
        <v>8</v>
      </c>
      <c r="M89" s="19">
        <f t="shared" si="26"/>
        <v>24</v>
      </c>
      <c r="N89" s="15">
        <f t="shared" si="21"/>
        <v>0</v>
      </c>
      <c r="O89" s="22">
        <f t="shared" si="25"/>
        <v>8.470588235294118</v>
      </c>
      <c r="P89" s="15">
        <f t="shared" si="22"/>
        <v>94.11764705882352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/>
      <c r="C90"/>
      <c r="D90"/>
      <c r="E90"/>
      <c r="F90" s="1">
        <v>1</v>
      </c>
      <c r="G90"/>
      <c r="H90"/>
      <c r="I90"/>
      <c r="J90" s="19">
        <f t="shared" si="19"/>
        <v>0</v>
      </c>
      <c r="K90" s="19">
        <f t="shared" si="20"/>
        <v>1</v>
      </c>
      <c r="L90" s="19">
        <f t="shared" si="26"/>
        <v>8</v>
      </c>
      <c r="M90" s="19">
        <f t="shared" si="26"/>
        <v>25</v>
      </c>
      <c r="N90" s="15">
        <f t="shared" si="21"/>
        <v>0.2647058823529412</v>
      </c>
      <c r="O90" s="22">
        <f t="shared" si="25"/>
        <v>8.73529411764706</v>
      </c>
      <c r="P90" s="15">
        <f t="shared" si="22"/>
        <v>97.05882352941175</v>
      </c>
      <c r="Q90" s="19">
        <f t="shared" si="23"/>
        <v>1</v>
      </c>
      <c r="R90" s="19">
        <f t="shared" si="24"/>
        <v>0</v>
      </c>
    </row>
    <row r="91" spans="1:18" ht="12.75">
      <c r="A91" s="20">
        <v>32659</v>
      </c>
      <c r="B91"/>
      <c r="C91" s="1">
        <v>1</v>
      </c>
      <c r="D91"/>
      <c r="E91"/>
      <c r="F91"/>
      <c r="G91"/>
      <c r="H91"/>
      <c r="I91"/>
      <c r="J91" s="19">
        <f t="shared" si="19"/>
        <v>1</v>
      </c>
      <c r="K91" s="19">
        <f t="shared" si="20"/>
        <v>0</v>
      </c>
      <c r="L91" s="19">
        <f t="shared" si="26"/>
        <v>9</v>
      </c>
      <c r="M91" s="19">
        <f t="shared" si="26"/>
        <v>25</v>
      </c>
      <c r="N91" s="15">
        <f t="shared" si="21"/>
        <v>0.2647058823529412</v>
      </c>
      <c r="O91" s="22">
        <f t="shared" si="25"/>
        <v>9.000000000000002</v>
      </c>
      <c r="P91" s="15">
        <f t="shared" si="22"/>
        <v>100</v>
      </c>
      <c r="Q91" s="19">
        <f t="shared" si="23"/>
        <v>1</v>
      </c>
      <c r="R91" s="19">
        <f t="shared" si="24"/>
        <v>0</v>
      </c>
    </row>
    <row r="92" spans="1:18" ht="12.75">
      <c r="A92" s="20">
        <v>32660</v>
      </c>
      <c r="B92"/>
      <c r="C92"/>
      <c r="D92"/>
      <c r="E92"/>
      <c r="F92"/>
      <c r="G92"/>
      <c r="H92"/>
      <c r="I92"/>
      <c r="J92" s="19">
        <f t="shared" si="19"/>
        <v>0</v>
      </c>
      <c r="K92" s="19">
        <f t="shared" si="20"/>
        <v>0</v>
      </c>
      <c r="L92" s="19">
        <f t="shared" si="26"/>
        <v>9</v>
      </c>
      <c r="M92" s="19">
        <f t="shared" si="26"/>
        <v>25</v>
      </c>
      <c r="N92" s="15">
        <f t="shared" si="21"/>
        <v>0</v>
      </c>
      <c r="O92" s="22">
        <f t="shared" si="25"/>
        <v>9.000000000000002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2.75">
      <c r="A93" s="20">
        <v>32661</v>
      </c>
      <c r="B93"/>
      <c r="C93"/>
      <c r="D93"/>
      <c r="E93"/>
      <c r="F93"/>
      <c r="G93"/>
      <c r="H93"/>
      <c r="I93"/>
      <c r="J93" s="19">
        <f t="shared" si="19"/>
        <v>0</v>
      </c>
      <c r="K93" s="19">
        <f t="shared" si="20"/>
        <v>0</v>
      </c>
      <c r="L93" s="19">
        <f t="shared" si="26"/>
        <v>9</v>
      </c>
      <c r="M93" s="19">
        <f t="shared" si="26"/>
        <v>25</v>
      </c>
      <c r="N93" s="15">
        <f t="shared" si="21"/>
        <v>0</v>
      </c>
      <c r="O93" s="22">
        <f t="shared" si="25"/>
        <v>9.000000000000002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/>
      <c r="C94"/>
      <c r="D94"/>
      <c r="E94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9</v>
      </c>
      <c r="M94" s="19">
        <f t="shared" si="26"/>
        <v>25</v>
      </c>
      <c r="N94" s="15">
        <f t="shared" si="21"/>
        <v>0</v>
      </c>
      <c r="O94" s="22">
        <f t="shared" si="25"/>
        <v>9.000000000000002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2</v>
      </c>
      <c r="C96" s="19">
        <f t="shared" si="27"/>
        <v>7</v>
      </c>
      <c r="D96" s="19">
        <f t="shared" si="27"/>
        <v>0</v>
      </c>
      <c r="E96" s="19">
        <f t="shared" si="27"/>
        <v>0</v>
      </c>
      <c r="F96" s="19">
        <f t="shared" si="27"/>
        <v>7</v>
      </c>
      <c r="G96" s="19">
        <f t="shared" si="27"/>
        <v>19</v>
      </c>
      <c r="H96" s="19">
        <f t="shared" si="27"/>
        <v>1</v>
      </c>
      <c r="I96" s="19">
        <f t="shared" si="27"/>
        <v>0</v>
      </c>
      <c r="J96" s="19">
        <f t="shared" si="27"/>
        <v>9</v>
      </c>
      <c r="K96" s="19">
        <f t="shared" si="27"/>
        <v>25</v>
      </c>
      <c r="L96" s="19"/>
      <c r="M96" s="19"/>
      <c r="N96" s="19">
        <f>SUM(N4:N94)</f>
        <v>9.000000000000002</v>
      </c>
      <c r="O96" s="19"/>
      <c r="P96" s="19"/>
      <c r="Q96" s="19">
        <f>SUM(Q4:Q94)</f>
        <v>35</v>
      </c>
      <c r="R96" s="19">
        <f>SUM(R4:R94)</f>
        <v>1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W3">
      <selection activeCell="AC10" sqref="AC10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70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1987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48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44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/>
      <c r="C4"/>
      <c r="D4"/>
      <c r="E4"/>
      <c r="F4"/>
      <c r="G4"/>
      <c r="H4"/>
      <c r="I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/>
      <c r="C5"/>
      <c r="D5"/>
      <c r="E5"/>
      <c r="F5"/>
      <c r="G5"/>
      <c r="H5"/>
      <c r="I5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2</v>
      </c>
      <c r="W5" s="14"/>
      <c r="X5" s="14"/>
      <c r="Y5" s="24" t="s">
        <v>40</v>
      </c>
      <c r="Z5" s="22">
        <f>SUM(N11:N17)</f>
        <v>0.5227272727272727</v>
      </c>
      <c r="AA5" s="15">
        <f t="shared" si="6"/>
        <v>2.272727272727273</v>
      </c>
      <c r="AB5" s="22">
        <f>SUM(Q11:Q17)+SUM(R11:R17)</f>
        <v>1</v>
      </c>
      <c r="AC5" s="22">
        <f>100*SUM(Q11:Q17)/AB5</f>
        <v>100</v>
      </c>
    </row>
    <row r="6" spans="1:29" ht="15">
      <c r="A6" s="20">
        <v>32574</v>
      </c>
      <c r="B6"/>
      <c r="C6"/>
      <c r="D6"/>
      <c r="E6"/>
      <c r="F6"/>
      <c r="G6"/>
      <c r="H6"/>
      <c r="I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46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/>
      <c r="C7"/>
      <c r="D7"/>
      <c r="E7"/>
      <c r="F7"/>
      <c r="G7"/>
      <c r="H7"/>
      <c r="I7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95.83333333333333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/>
      <c r="C8"/>
      <c r="D8"/>
      <c r="E8"/>
      <c r="F8"/>
      <c r="G8"/>
      <c r="H8"/>
      <c r="I8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</v>
      </c>
      <c r="AA8" s="15">
        <f t="shared" si="6"/>
        <v>0</v>
      </c>
      <c r="AB8" s="22">
        <f>SUM(Q32:Q38)+SUM(R32:R38)</f>
        <v>0</v>
      </c>
      <c r="AC8" s="22"/>
    </row>
    <row r="9" spans="1:29" ht="15">
      <c r="A9" s="20">
        <v>32577</v>
      </c>
      <c r="B9"/>
      <c r="C9"/>
      <c r="D9"/>
      <c r="E9"/>
      <c r="F9"/>
      <c r="G9"/>
      <c r="H9"/>
      <c r="I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</v>
      </c>
      <c r="AA9" s="15">
        <f t="shared" si="6"/>
        <v>0</v>
      </c>
      <c r="AB9" s="22">
        <f>SUM(Q39:Q45)+SUM(R39:R45)</f>
        <v>0</v>
      </c>
      <c r="AC9" s="22"/>
    </row>
    <row r="10" spans="1:29" ht="15">
      <c r="A10" s="20">
        <v>32578</v>
      </c>
      <c r="B10"/>
      <c r="C10"/>
      <c r="D10"/>
      <c r="E10"/>
      <c r="F10"/>
      <c r="G10"/>
      <c r="H10"/>
      <c r="I10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73.91304347826086</v>
      </c>
      <c r="W10" s="14"/>
      <c r="X10" s="25" t="s">
        <v>48</v>
      </c>
      <c r="Z10" s="22">
        <f>SUM(N46:N52)</f>
        <v>0</v>
      </c>
      <c r="AA10" s="15">
        <f t="shared" si="6"/>
        <v>0</v>
      </c>
      <c r="AB10" s="22">
        <f>SUM(Q46:Q52)+SUM(R46:R52)</f>
        <v>0</v>
      </c>
      <c r="AC10" s="22"/>
    </row>
    <row r="11" spans="1:29" ht="15">
      <c r="A11" s="20">
        <v>32579</v>
      </c>
      <c r="B11"/>
      <c r="C11"/>
      <c r="D11"/>
      <c r="E11"/>
      <c r="F11"/>
      <c r="G11"/>
      <c r="H11"/>
      <c r="I1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52.17391304347826</v>
      </c>
      <c r="W11" s="14"/>
      <c r="Y11" s="25" t="s">
        <v>49</v>
      </c>
      <c r="Z11" s="22">
        <f>SUM(N53:N59)</f>
        <v>3.136363636363636</v>
      </c>
      <c r="AA11" s="15">
        <f t="shared" si="6"/>
        <v>13.636363636363635</v>
      </c>
      <c r="AB11" s="22">
        <f>SUM(Q53:Q59)+SUM(R53:R59)</f>
        <v>6</v>
      </c>
      <c r="AC11" s="22">
        <f>100*SUM(Q53:Q59)/AB11</f>
        <v>100</v>
      </c>
    </row>
    <row r="12" spans="1:29" ht="15">
      <c r="A12" s="20">
        <v>32580</v>
      </c>
      <c r="B12"/>
      <c r="C12"/>
      <c r="D12"/>
      <c r="E12"/>
      <c r="F12"/>
      <c r="G12"/>
      <c r="H12"/>
      <c r="I1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63.04347826086957</v>
      </c>
      <c r="W12" s="14"/>
      <c r="X12" s="25" t="s">
        <v>51</v>
      </c>
      <c r="Z12" s="22">
        <f>SUM(N60:N66)</f>
        <v>1.5681818181818181</v>
      </c>
      <c r="AA12" s="15">
        <f t="shared" si="6"/>
        <v>6.818181818181819</v>
      </c>
      <c r="AB12" s="22">
        <f>SUM(Q60:Q66)+SUM(R60:R66)</f>
        <v>3</v>
      </c>
      <c r="AC12" s="22">
        <f>100*SUM(Q60:Q66)/AB12</f>
        <v>100</v>
      </c>
    </row>
    <row r="13" spans="1:29" ht="15">
      <c r="A13" s="20">
        <v>32581</v>
      </c>
      <c r="B13"/>
      <c r="C13"/>
      <c r="D13"/>
      <c r="E13"/>
      <c r="F13"/>
      <c r="G13"/>
      <c r="H13"/>
      <c r="I13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2.090909090909091</v>
      </c>
      <c r="AA13" s="15">
        <f t="shared" si="6"/>
        <v>9.090909090909092</v>
      </c>
      <c r="AB13" s="22">
        <f>SUM(Q67:Q73)+SUM(R67:R73)</f>
        <v>6</v>
      </c>
      <c r="AC13" s="22">
        <f>100*SUM(Q67:Q73)/AB13</f>
        <v>83.33333333333333</v>
      </c>
    </row>
    <row r="14" spans="1:29" ht="15">
      <c r="A14" s="20">
        <v>32582</v>
      </c>
      <c r="B14"/>
      <c r="C14"/>
      <c r="D14"/>
      <c r="E14"/>
      <c r="F14"/>
      <c r="G14"/>
      <c r="H14"/>
      <c r="I1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9.409090909090908</v>
      </c>
      <c r="AA14" s="15">
        <f t="shared" si="6"/>
        <v>40.909090909090914</v>
      </c>
      <c r="AB14" s="22">
        <f>SUM(Q74:Q80)+SUM(R74:R80)</f>
        <v>18</v>
      </c>
      <c r="AC14" s="22">
        <f>100*SUM(Q74:Q80)/AB14</f>
        <v>100</v>
      </c>
    </row>
    <row r="15" spans="1:29" ht="15">
      <c r="A15" s="20">
        <v>32583</v>
      </c>
      <c r="B15" s="1">
        <v>1</v>
      </c>
      <c r="C15"/>
      <c r="D15"/>
      <c r="E15"/>
      <c r="F15"/>
      <c r="G15"/>
      <c r="H15"/>
      <c r="I15"/>
      <c r="J15" s="19">
        <f t="shared" si="0"/>
        <v>1</v>
      </c>
      <c r="K15" s="19">
        <f t="shared" si="1"/>
        <v>0</v>
      </c>
      <c r="L15" s="19">
        <f t="shared" si="7"/>
        <v>1</v>
      </c>
      <c r="M15" s="19">
        <f t="shared" si="7"/>
        <v>0</v>
      </c>
      <c r="N15" s="15">
        <f t="shared" si="2"/>
        <v>0.5227272727272727</v>
      </c>
      <c r="O15" s="22">
        <f t="shared" si="8"/>
        <v>0.5227272727272727</v>
      </c>
      <c r="P15" s="15">
        <f t="shared" si="3"/>
        <v>2.2727272727272725</v>
      </c>
      <c r="Q15" s="19">
        <f t="shared" si="4"/>
        <v>1</v>
      </c>
      <c r="R15" s="19">
        <f t="shared" si="5"/>
        <v>0</v>
      </c>
      <c r="T15" s="18"/>
      <c r="W15" s="14"/>
      <c r="Y15" s="25" t="s">
        <v>54</v>
      </c>
      <c r="Z15" s="22">
        <f>SUM(N81:N87)</f>
        <v>4.704545454545454</v>
      </c>
      <c r="AA15" s="15">
        <f t="shared" si="6"/>
        <v>20.454545454545457</v>
      </c>
      <c r="AB15" s="22">
        <f>SUM(Q81:Q87)+SUM(R81:R87)</f>
        <v>9</v>
      </c>
      <c r="AC15" s="22">
        <f>100*SUM(Q81:Q87)/AB15</f>
        <v>100</v>
      </c>
    </row>
    <row r="16" spans="1:29" ht="12.75">
      <c r="A16" s="20">
        <v>32584</v>
      </c>
      <c r="B16"/>
      <c r="C16"/>
      <c r="D16"/>
      <c r="E16"/>
      <c r="F16"/>
      <c r="G16"/>
      <c r="H16"/>
      <c r="I16"/>
      <c r="J16" s="19">
        <f t="shared" si="0"/>
        <v>0</v>
      </c>
      <c r="K16" s="19">
        <f t="shared" si="1"/>
        <v>0</v>
      </c>
      <c r="L16" s="19">
        <f t="shared" si="7"/>
        <v>1</v>
      </c>
      <c r="M16" s="19">
        <f t="shared" si="7"/>
        <v>0</v>
      </c>
      <c r="N16" s="15">
        <f t="shared" si="2"/>
        <v>0</v>
      </c>
      <c r="O16" s="22">
        <f t="shared" si="8"/>
        <v>0.5227272727272727</v>
      </c>
      <c r="P16" s="15">
        <f t="shared" si="3"/>
        <v>2.2727272727272725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1.5681818181818181</v>
      </c>
      <c r="AA16" s="15">
        <f t="shared" si="6"/>
        <v>6.818181818181819</v>
      </c>
      <c r="AB16" s="22">
        <f>SUM(Q88:Q94)+SUM(R88:R94)</f>
        <v>5</v>
      </c>
      <c r="AC16" s="22">
        <f>100*SUM(Q88:Q94)/AB16</f>
        <v>80</v>
      </c>
    </row>
    <row r="17" spans="1:29" ht="15">
      <c r="A17" s="20">
        <v>32585</v>
      </c>
      <c r="B17"/>
      <c r="C17"/>
      <c r="D17"/>
      <c r="E17"/>
      <c r="F17"/>
      <c r="G17"/>
      <c r="H17"/>
      <c r="I17"/>
      <c r="J17" s="19">
        <f t="shared" si="0"/>
        <v>0</v>
      </c>
      <c r="K17" s="19">
        <f t="shared" si="1"/>
        <v>0</v>
      </c>
      <c r="L17" s="19">
        <f t="shared" si="7"/>
        <v>1</v>
      </c>
      <c r="M17" s="19">
        <f t="shared" si="7"/>
        <v>0</v>
      </c>
      <c r="N17" s="15">
        <f t="shared" si="2"/>
        <v>0</v>
      </c>
      <c r="O17" s="22">
        <f t="shared" si="8"/>
        <v>0.5227272727272727</v>
      </c>
      <c r="P17" s="15">
        <f t="shared" si="3"/>
        <v>2.2727272727272725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22.999999999999996</v>
      </c>
      <c r="AA17" s="19">
        <f>SUM(AA4:AA16)</f>
        <v>100</v>
      </c>
      <c r="AB17" s="19">
        <f>SUM(AB4:AB16)</f>
        <v>48</v>
      </c>
      <c r="AC17" s="22"/>
    </row>
    <row r="18" spans="1:27" ht="12.75">
      <c r="A18" s="20">
        <v>32586</v>
      </c>
      <c r="B18"/>
      <c r="C18"/>
      <c r="D18"/>
      <c r="E18"/>
      <c r="F18"/>
      <c r="G18"/>
      <c r="H18"/>
      <c r="I18"/>
      <c r="J18" s="19">
        <f t="shared" si="0"/>
        <v>0</v>
      </c>
      <c r="K18" s="19">
        <f t="shared" si="1"/>
        <v>0</v>
      </c>
      <c r="L18" s="19">
        <f t="shared" si="7"/>
        <v>1</v>
      </c>
      <c r="M18" s="19">
        <f t="shared" si="7"/>
        <v>0</v>
      </c>
      <c r="N18" s="15">
        <f t="shared" si="2"/>
        <v>0</v>
      </c>
      <c r="O18" s="22">
        <f t="shared" si="8"/>
        <v>0.5227272727272727</v>
      </c>
      <c r="P18" s="15">
        <f t="shared" si="3"/>
        <v>2.2727272727272725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/>
      <c r="C19"/>
      <c r="D19"/>
      <c r="E19"/>
      <c r="F19"/>
      <c r="G19"/>
      <c r="H19"/>
      <c r="I19"/>
      <c r="J19" s="19">
        <f t="shared" si="0"/>
        <v>0</v>
      </c>
      <c r="K19" s="19">
        <f t="shared" si="1"/>
        <v>0</v>
      </c>
      <c r="L19" s="19">
        <f t="shared" si="7"/>
        <v>1</v>
      </c>
      <c r="M19" s="19">
        <f t="shared" si="7"/>
        <v>0</v>
      </c>
      <c r="N19" s="15">
        <f t="shared" si="2"/>
        <v>0</v>
      </c>
      <c r="O19" s="22">
        <f t="shared" si="8"/>
        <v>0.5227272727272727</v>
      </c>
      <c r="P19" s="15">
        <f t="shared" si="3"/>
        <v>2.2727272727272725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/>
      <c r="C20"/>
      <c r="D20"/>
      <c r="E20"/>
      <c r="F20"/>
      <c r="G20"/>
      <c r="H20"/>
      <c r="I20"/>
      <c r="J20" s="19">
        <f t="shared" si="0"/>
        <v>0</v>
      </c>
      <c r="K20" s="19">
        <f t="shared" si="1"/>
        <v>0</v>
      </c>
      <c r="L20" s="19">
        <f t="shared" si="7"/>
        <v>1</v>
      </c>
      <c r="M20" s="19">
        <f t="shared" si="7"/>
        <v>0</v>
      </c>
      <c r="N20" s="15">
        <f t="shared" si="2"/>
        <v>0</v>
      </c>
      <c r="O20" s="22">
        <f t="shared" si="8"/>
        <v>0.5227272727272727</v>
      </c>
      <c r="P20" s="15">
        <f t="shared" si="3"/>
        <v>2.2727272727272725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/>
      <c r="C21"/>
      <c r="D21"/>
      <c r="E21"/>
      <c r="F21"/>
      <c r="G21"/>
      <c r="H21"/>
      <c r="I21"/>
      <c r="J21" s="19">
        <f t="shared" si="0"/>
        <v>0</v>
      </c>
      <c r="K21" s="19">
        <f t="shared" si="1"/>
        <v>0</v>
      </c>
      <c r="L21" s="19">
        <f t="shared" si="7"/>
        <v>1</v>
      </c>
      <c r="M21" s="19">
        <f t="shared" si="7"/>
        <v>0</v>
      </c>
      <c r="N21" s="15">
        <f t="shared" si="2"/>
        <v>0</v>
      </c>
      <c r="O21" s="22">
        <f t="shared" si="8"/>
        <v>0.5227272727272727</v>
      </c>
      <c r="P21" s="15">
        <f t="shared" si="3"/>
        <v>2.2727272727272725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/>
      <c r="C22"/>
      <c r="D22"/>
      <c r="E22"/>
      <c r="F22"/>
      <c r="G22"/>
      <c r="H22"/>
      <c r="I22"/>
      <c r="J22" s="19">
        <f t="shared" si="0"/>
        <v>0</v>
      </c>
      <c r="K22" s="19">
        <f t="shared" si="1"/>
        <v>0</v>
      </c>
      <c r="L22" s="19">
        <f t="shared" si="7"/>
        <v>1</v>
      </c>
      <c r="M22" s="19">
        <f t="shared" si="7"/>
        <v>0</v>
      </c>
      <c r="N22" s="15">
        <f t="shared" si="2"/>
        <v>0</v>
      </c>
      <c r="O22" s="22">
        <f t="shared" si="8"/>
        <v>0.5227272727272727</v>
      </c>
      <c r="P22" s="15">
        <f t="shared" si="3"/>
        <v>2.2727272727272725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/>
      <c r="C23"/>
      <c r="D23"/>
      <c r="E23"/>
      <c r="F23"/>
      <c r="G23"/>
      <c r="H23"/>
      <c r="I23"/>
      <c r="J23" s="19">
        <f t="shared" si="0"/>
        <v>0</v>
      </c>
      <c r="K23" s="19">
        <f t="shared" si="1"/>
        <v>0</v>
      </c>
      <c r="L23" s="19">
        <f t="shared" si="7"/>
        <v>1</v>
      </c>
      <c r="M23" s="19">
        <f t="shared" si="7"/>
        <v>0</v>
      </c>
      <c r="N23" s="15">
        <f t="shared" si="2"/>
        <v>0</v>
      </c>
      <c r="O23" s="22">
        <f t="shared" si="8"/>
        <v>0.5227272727272727</v>
      </c>
      <c r="P23" s="15">
        <f t="shared" si="3"/>
        <v>2.2727272727272725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/>
      <c r="C24"/>
      <c r="D24"/>
      <c r="E24"/>
      <c r="F24"/>
      <c r="G24"/>
      <c r="H24"/>
      <c r="I24"/>
      <c r="J24" s="19">
        <f t="shared" si="0"/>
        <v>0</v>
      </c>
      <c r="K24" s="19">
        <f t="shared" si="1"/>
        <v>0</v>
      </c>
      <c r="L24" s="19">
        <f t="shared" si="7"/>
        <v>1</v>
      </c>
      <c r="M24" s="19">
        <f t="shared" si="7"/>
        <v>0</v>
      </c>
      <c r="N24" s="15">
        <f t="shared" si="2"/>
        <v>0</v>
      </c>
      <c r="O24" s="22">
        <f t="shared" si="8"/>
        <v>0.5227272727272727</v>
      </c>
      <c r="P24" s="15">
        <f t="shared" si="3"/>
        <v>2.2727272727272725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/>
      <c r="C25"/>
      <c r="D25"/>
      <c r="E25"/>
      <c r="F25"/>
      <c r="G25"/>
      <c r="H25"/>
      <c r="I25"/>
      <c r="J25" s="19">
        <f t="shared" si="0"/>
        <v>0</v>
      </c>
      <c r="K25" s="19">
        <f t="shared" si="1"/>
        <v>0</v>
      </c>
      <c r="L25" s="19">
        <f aca="true" t="shared" si="9" ref="L25:M44">L24+J25</f>
        <v>1</v>
      </c>
      <c r="M25" s="19">
        <f t="shared" si="9"/>
        <v>0</v>
      </c>
      <c r="N25" s="15">
        <f t="shared" si="2"/>
        <v>0</v>
      </c>
      <c r="O25" s="22">
        <f t="shared" si="8"/>
        <v>0.5227272727272727</v>
      </c>
      <c r="P25" s="15">
        <f t="shared" si="3"/>
        <v>2.2727272727272725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/>
      <c r="C26"/>
      <c r="D26"/>
      <c r="E26"/>
      <c r="F26"/>
      <c r="G26"/>
      <c r="H26"/>
      <c r="I26"/>
      <c r="J26" s="19">
        <f t="shared" si="0"/>
        <v>0</v>
      </c>
      <c r="K26" s="19">
        <f t="shared" si="1"/>
        <v>0</v>
      </c>
      <c r="L26" s="19">
        <f t="shared" si="9"/>
        <v>1</v>
      </c>
      <c r="M26" s="19">
        <f t="shared" si="9"/>
        <v>0</v>
      </c>
      <c r="N26" s="15">
        <f t="shared" si="2"/>
        <v>0</v>
      </c>
      <c r="O26" s="22">
        <f t="shared" si="8"/>
        <v>0.5227272727272727</v>
      </c>
      <c r="P26" s="15">
        <f t="shared" si="3"/>
        <v>2.2727272727272725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/>
      <c r="C27"/>
      <c r="D27"/>
      <c r="E27"/>
      <c r="F27"/>
      <c r="G27"/>
      <c r="H27"/>
      <c r="I27"/>
      <c r="J27" s="19">
        <f t="shared" si="0"/>
        <v>0</v>
      </c>
      <c r="K27" s="19">
        <f t="shared" si="1"/>
        <v>0</v>
      </c>
      <c r="L27" s="19">
        <f t="shared" si="9"/>
        <v>1</v>
      </c>
      <c r="M27" s="19">
        <f t="shared" si="9"/>
        <v>0</v>
      </c>
      <c r="N27" s="15">
        <f t="shared" si="2"/>
        <v>0</v>
      </c>
      <c r="O27" s="22">
        <f t="shared" si="8"/>
        <v>0.5227272727272727</v>
      </c>
      <c r="P27" s="15">
        <f t="shared" si="3"/>
        <v>2.2727272727272725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/>
      <c r="C28"/>
      <c r="D28"/>
      <c r="E28"/>
      <c r="F28"/>
      <c r="G28"/>
      <c r="H28"/>
      <c r="I28"/>
      <c r="J28" s="19">
        <f t="shared" si="0"/>
        <v>0</v>
      </c>
      <c r="K28" s="19">
        <f t="shared" si="1"/>
        <v>0</v>
      </c>
      <c r="L28" s="19">
        <f t="shared" si="9"/>
        <v>1</v>
      </c>
      <c r="M28" s="19">
        <f t="shared" si="9"/>
        <v>0</v>
      </c>
      <c r="N28" s="15">
        <f t="shared" si="2"/>
        <v>0</v>
      </c>
      <c r="O28" s="22">
        <f t="shared" si="8"/>
        <v>0.5227272727272727</v>
      </c>
      <c r="P28" s="15">
        <f t="shared" si="3"/>
        <v>2.2727272727272725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/>
      <c r="C29"/>
      <c r="D29"/>
      <c r="E29"/>
      <c r="F29"/>
      <c r="G29"/>
      <c r="H29"/>
      <c r="I29"/>
      <c r="J29" s="19">
        <f t="shared" si="0"/>
        <v>0</v>
      </c>
      <c r="K29" s="19">
        <f t="shared" si="1"/>
        <v>0</v>
      </c>
      <c r="L29" s="19">
        <f t="shared" si="9"/>
        <v>1</v>
      </c>
      <c r="M29" s="19">
        <f t="shared" si="9"/>
        <v>0</v>
      </c>
      <c r="N29" s="15">
        <f t="shared" si="2"/>
        <v>0</v>
      </c>
      <c r="O29" s="22">
        <f t="shared" si="8"/>
        <v>0.5227272727272727</v>
      </c>
      <c r="P29" s="15">
        <f t="shared" si="3"/>
        <v>2.2727272727272725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/>
      <c r="C30"/>
      <c r="D30"/>
      <c r="E30"/>
      <c r="F30"/>
      <c r="G30"/>
      <c r="H30"/>
      <c r="I30"/>
      <c r="J30" s="19">
        <f t="shared" si="0"/>
        <v>0</v>
      </c>
      <c r="K30" s="19">
        <f t="shared" si="1"/>
        <v>0</v>
      </c>
      <c r="L30" s="19">
        <f t="shared" si="9"/>
        <v>1</v>
      </c>
      <c r="M30" s="19">
        <f t="shared" si="9"/>
        <v>0</v>
      </c>
      <c r="N30" s="15">
        <f t="shared" si="2"/>
        <v>0</v>
      </c>
      <c r="O30" s="22">
        <f t="shared" si="8"/>
        <v>0.5227272727272727</v>
      </c>
      <c r="P30" s="15">
        <f t="shared" si="3"/>
        <v>2.2727272727272725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/>
      <c r="C31"/>
      <c r="D31"/>
      <c r="E31"/>
      <c r="F31"/>
      <c r="G31"/>
      <c r="H31"/>
      <c r="I31"/>
      <c r="J31" s="19">
        <f t="shared" si="0"/>
        <v>0</v>
      </c>
      <c r="K31" s="19">
        <f t="shared" si="1"/>
        <v>0</v>
      </c>
      <c r="L31" s="19">
        <f t="shared" si="9"/>
        <v>1</v>
      </c>
      <c r="M31" s="19">
        <f t="shared" si="9"/>
        <v>0</v>
      </c>
      <c r="N31" s="15">
        <f t="shared" si="2"/>
        <v>0</v>
      </c>
      <c r="O31" s="22">
        <f t="shared" si="8"/>
        <v>0.5227272727272727</v>
      </c>
      <c r="P31" s="15">
        <f t="shared" si="3"/>
        <v>2.2727272727272725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/>
      <c r="C32"/>
      <c r="D32"/>
      <c r="E32"/>
      <c r="F32"/>
      <c r="G32"/>
      <c r="H32"/>
      <c r="I32"/>
      <c r="J32" s="19">
        <f t="shared" si="0"/>
        <v>0</v>
      </c>
      <c r="K32" s="19">
        <f t="shared" si="1"/>
        <v>0</v>
      </c>
      <c r="L32" s="19">
        <f t="shared" si="9"/>
        <v>1</v>
      </c>
      <c r="M32" s="19">
        <f t="shared" si="9"/>
        <v>0</v>
      </c>
      <c r="N32" s="15">
        <f t="shared" si="2"/>
        <v>0</v>
      </c>
      <c r="O32" s="22">
        <f t="shared" si="8"/>
        <v>0.5227272727272727</v>
      </c>
      <c r="P32" s="15">
        <f t="shared" si="3"/>
        <v>2.2727272727272725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/>
      <c r="C33"/>
      <c r="D33"/>
      <c r="E33"/>
      <c r="F33"/>
      <c r="G33"/>
      <c r="H33"/>
      <c r="I33"/>
      <c r="J33" s="19">
        <f t="shared" si="0"/>
        <v>0</v>
      </c>
      <c r="K33" s="19">
        <f t="shared" si="1"/>
        <v>0</v>
      </c>
      <c r="L33" s="19">
        <f t="shared" si="9"/>
        <v>1</v>
      </c>
      <c r="M33" s="19">
        <f t="shared" si="9"/>
        <v>0</v>
      </c>
      <c r="N33" s="15">
        <f t="shared" si="2"/>
        <v>0</v>
      </c>
      <c r="O33" s="22">
        <f t="shared" si="8"/>
        <v>0.5227272727272727</v>
      </c>
      <c r="P33" s="15">
        <f t="shared" si="3"/>
        <v>2.2727272727272725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/>
      <c r="C34"/>
      <c r="D34"/>
      <c r="E34"/>
      <c r="F34"/>
      <c r="G34"/>
      <c r="H34"/>
      <c r="I34"/>
      <c r="J34" s="19">
        <f t="shared" si="0"/>
        <v>0</v>
      </c>
      <c r="K34" s="19">
        <f t="shared" si="1"/>
        <v>0</v>
      </c>
      <c r="L34" s="19">
        <f t="shared" si="9"/>
        <v>1</v>
      </c>
      <c r="M34" s="19">
        <f t="shared" si="9"/>
        <v>0</v>
      </c>
      <c r="N34" s="15">
        <f t="shared" si="2"/>
        <v>0</v>
      </c>
      <c r="O34" s="22">
        <f t="shared" si="8"/>
        <v>0.5227272727272727</v>
      </c>
      <c r="P34" s="15">
        <f t="shared" si="3"/>
        <v>2.2727272727272725</v>
      </c>
      <c r="Q34" s="19">
        <f t="shared" si="4"/>
        <v>0</v>
      </c>
      <c r="R34" s="19">
        <f t="shared" si="5"/>
        <v>0</v>
      </c>
    </row>
    <row r="35" spans="1:18" ht="12.75">
      <c r="A35" s="20">
        <v>32603</v>
      </c>
      <c r="B35"/>
      <c r="C35"/>
      <c r="D35"/>
      <c r="E35"/>
      <c r="F35"/>
      <c r="G35"/>
      <c r="H35"/>
      <c r="I35"/>
      <c r="J35" s="19">
        <f t="shared" si="0"/>
        <v>0</v>
      </c>
      <c r="K35" s="19">
        <f t="shared" si="1"/>
        <v>0</v>
      </c>
      <c r="L35" s="19">
        <f t="shared" si="9"/>
        <v>1</v>
      </c>
      <c r="M35" s="19">
        <f t="shared" si="9"/>
        <v>0</v>
      </c>
      <c r="N35" s="15">
        <f t="shared" si="2"/>
        <v>0</v>
      </c>
      <c r="O35" s="22">
        <f t="shared" si="8"/>
        <v>0.5227272727272727</v>
      </c>
      <c r="P35" s="15">
        <f t="shared" si="3"/>
        <v>2.2727272727272725</v>
      </c>
      <c r="Q35" s="19">
        <f t="shared" si="4"/>
        <v>0</v>
      </c>
      <c r="R35" s="19">
        <f t="shared" si="5"/>
        <v>0</v>
      </c>
    </row>
    <row r="36" spans="1:18" ht="12.75">
      <c r="A36" s="20">
        <v>32604</v>
      </c>
      <c r="B36"/>
      <c r="C36"/>
      <c r="D36"/>
      <c r="E36"/>
      <c r="F36"/>
      <c r="G36"/>
      <c r="H36"/>
      <c r="I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0.5227272727272727</v>
      </c>
      <c r="P36" s="15">
        <f aca="true" t="shared" si="13" ref="P36:P67">O36*100/$N$96</f>
        <v>2.2727272727272725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/>
      <c r="C37"/>
      <c r="D37"/>
      <c r="E37"/>
      <c r="F37"/>
      <c r="G37"/>
      <c r="H37"/>
      <c r="I37"/>
      <c r="J37" s="19">
        <f t="shared" si="10"/>
        <v>0</v>
      </c>
      <c r="K37" s="19">
        <f t="shared" si="11"/>
        <v>0</v>
      </c>
      <c r="L37" s="19">
        <f t="shared" si="9"/>
        <v>1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0.5227272727272727</v>
      </c>
      <c r="P37" s="15">
        <f t="shared" si="13"/>
        <v>2.2727272727272725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/>
      <c r="C38"/>
      <c r="D38"/>
      <c r="E38"/>
      <c r="F38"/>
      <c r="G38"/>
      <c r="H38"/>
      <c r="I38"/>
      <c r="J38" s="19">
        <f t="shared" si="10"/>
        <v>0</v>
      </c>
      <c r="K38" s="19">
        <f t="shared" si="11"/>
        <v>0</v>
      </c>
      <c r="L38" s="19">
        <f t="shared" si="9"/>
        <v>1</v>
      </c>
      <c r="M38" s="19">
        <f t="shared" si="9"/>
        <v>0</v>
      </c>
      <c r="N38" s="15">
        <f t="shared" si="12"/>
        <v>0</v>
      </c>
      <c r="O38" s="22">
        <f t="shared" si="16"/>
        <v>0.5227272727272727</v>
      </c>
      <c r="P38" s="15">
        <f t="shared" si="13"/>
        <v>2.2727272727272725</v>
      </c>
      <c r="Q38" s="19">
        <f t="shared" si="14"/>
        <v>0</v>
      </c>
      <c r="R38" s="19">
        <f t="shared" si="15"/>
        <v>0</v>
      </c>
    </row>
    <row r="39" spans="1:19" ht="12.75">
      <c r="A39" s="20">
        <v>32607</v>
      </c>
      <c r="B39"/>
      <c r="C39"/>
      <c r="D39"/>
      <c r="E39"/>
      <c r="F39"/>
      <c r="G39"/>
      <c r="H39"/>
      <c r="I39"/>
      <c r="J39" s="19">
        <f t="shared" si="10"/>
        <v>0</v>
      </c>
      <c r="K39" s="19">
        <f t="shared" si="11"/>
        <v>0</v>
      </c>
      <c r="L39" s="19">
        <f t="shared" si="9"/>
        <v>1</v>
      </c>
      <c r="M39" s="19">
        <f t="shared" si="9"/>
        <v>0</v>
      </c>
      <c r="N39" s="15">
        <f t="shared" si="12"/>
        <v>0</v>
      </c>
      <c r="O39" s="22">
        <f t="shared" si="16"/>
        <v>0.5227272727272727</v>
      </c>
      <c r="P39" s="15">
        <f t="shared" si="13"/>
        <v>2.2727272727272725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/>
      <c r="C40"/>
      <c r="D40"/>
      <c r="E40"/>
      <c r="F40"/>
      <c r="G40"/>
      <c r="H40"/>
      <c r="I40"/>
      <c r="J40" s="19">
        <f t="shared" si="10"/>
        <v>0</v>
      </c>
      <c r="K40" s="19">
        <f t="shared" si="11"/>
        <v>0</v>
      </c>
      <c r="L40" s="19">
        <f t="shared" si="9"/>
        <v>1</v>
      </c>
      <c r="M40" s="19">
        <f t="shared" si="9"/>
        <v>0</v>
      </c>
      <c r="N40" s="15">
        <f t="shared" si="12"/>
        <v>0</v>
      </c>
      <c r="O40" s="22">
        <f t="shared" si="16"/>
        <v>0.5227272727272727</v>
      </c>
      <c r="P40" s="15">
        <f t="shared" si="13"/>
        <v>2.2727272727272725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/>
      <c r="C41"/>
      <c r="D41"/>
      <c r="E41"/>
      <c r="F41"/>
      <c r="G41"/>
      <c r="H41"/>
      <c r="I41"/>
      <c r="J41" s="19">
        <f t="shared" si="10"/>
        <v>0</v>
      </c>
      <c r="K41" s="19">
        <f t="shared" si="11"/>
        <v>0</v>
      </c>
      <c r="L41" s="19">
        <f t="shared" si="9"/>
        <v>1</v>
      </c>
      <c r="M41" s="19">
        <f t="shared" si="9"/>
        <v>0</v>
      </c>
      <c r="N41" s="15">
        <f t="shared" si="12"/>
        <v>0</v>
      </c>
      <c r="O41" s="22">
        <f t="shared" si="16"/>
        <v>0.5227272727272727</v>
      </c>
      <c r="P41" s="15">
        <f t="shared" si="13"/>
        <v>2.2727272727272725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/>
      <c r="C42"/>
      <c r="D42"/>
      <c r="E42"/>
      <c r="F42"/>
      <c r="G42"/>
      <c r="H42"/>
      <c r="I42"/>
      <c r="J42" s="19">
        <f t="shared" si="10"/>
        <v>0</v>
      </c>
      <c r="K42" s="19">
        <f t="shared" si="11"/>
        <v>0</v>
      </c>
      <c r="L42" s="19">
        <f t="shared" si="9"/>
        <v>1</v>
      </c>
      <c r="M42" s="19">
        <f t="shared" si="9"/>
        <v>0</v>
      </c>
      <c r="N42" s="15">
        <f t="shared" si="12"/>
        <v>0</v>
      </c>
      <c r="O42" s="22">
        <f t="shared" si="16"/>
        <v>0.5227272727272727</v>
      </c>
      <c r="P42" s="15">
        <f t="shared" si="13"/>
        <v>2.2727272727272725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/>
      <c r="C43"/>
      <c r="D43"/>
      <c r="E43"/>
      <c r="F43"/>
      <c r="G43"/>
      <c r="H43"/>
      <c r="I43"/>
      <c r="J43" s="19">
        <f t="shared" si="10"/>
        <v>0</v>
      </c>
      <c r="K43" s="19">
        <f t="shared" si="11"/>
        <v>0</v>
      </c>
      <c r="L43" s="19">
        <f t="shared" si="9"/>
        <v>1</v>
      </c>
      <c r="M43" s="19">
        <f t="shared" si="9"/>
        <v>0</v>
      </c>
      <c r="N43" s="15">
        <f t="shared" si="12"/>
        <v>0</v>
      </c>
      <c r="O43" s="22">
        <f t="shared" si="16"/>
        <v>0.5227272727272727</v>
      </c>
      <c r="P43" s="15">
        <f t="shared" si="13"/>
        <v>2.2727272727272725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/>
      <c r="C44"/>
      <c r="D44"/>
      <c r="E44"/>
      <c r="F44"/>
      <c r="G44"/>
      <c r="H44"/>
      <c r="I44"/>
      <c r="J44" s="19">
        <f t="shared" si="10"/>
        <v>0</v>
      </c>
      <c r="K44" s="19">
        <f t="shared" si="11"/>
        <v>0</v>
      </c>
      <c r="L44" s="19">
        <f t="shared" si="9"/>
        <v>1</v>
      </c>
      <c r="M44" s="19">
        <f t="shared" si="9"/>
        <v>0</v>
      </c>
      <c r="N44" s="15">
        <f t="shared" si="12"/>
        <v>0</v>
      </c>
      <c r="O44" s="22">
        <f t="shared" si="16"/>
        <v>0.5227272727272727</v>
      </c>
      <c r="P44" s="15">
        <f t="shared" si="13"/>
        <v>2.2727272727272725</v>
      </c>
      <c r="Q44" s="19">
        <f t="shared" si="14"/>
        <v>0</v>
      </c>
      <c r="R44" s="19">
        <f t="shared" si="15"/>
        <v>0</v>
      </c>
    </row>
    <row r="45" spans="1:18" ht="12.75">
      <c r="A45" s="20">
        <v>32613</v>
      </c>
      <c r="B45"/>
      <c r="C45"/>
      <c r="D45"/>
      <c r="E45"/>
      <c r="F45"/>
      <c r="G45"/>
      <c r="H45"/>
      <c r="I45"/>
      <c r="J45" s="19">
        <f t="shared" si="10"/>
        <v>0</v>
      </c>
      <c r="K45" s="19">
        <f t="shared" si="11"/>
        <v>0</v>
      </c>
      <c r="L45" s="19">
        <f aca="true" t="shared" si="17" ref="L45:M64">L44+J45</f>
        <v>1</v>
      </c>
      <c r="M45" s="19">
        <f t="shared" si="17"/>
        <v>0</v>
      </c>
      <c r="N45" s="15">
        <f t="shared" si="12"/>
        <v>0</v>
      </c>
      <c r="O45" s="22">
        <f t="shared" si="16"/>
        <v>0.5227272727272727</v>
      </c>
      <c r="P45" s="15">
        <f t="shared" si="13"/>
        <v>2.2727272727272725</v>
      </c>
      <c r="Q45" s="19">
        <f t="shared" si="14"/>
        <v>0</v>
      </c>
      <c r="R45" s="19">
        <f t="shared" si="15"/>
        <v>0</v>
      </c>
    </row>
    <row r="46" spans="1:18" ht="12.75">
      <c r="A46" s="20">
        <v>32614</v>
      </c>
      <c r="B46"/>
      <c r="C46"/>
      <c r="D46"/>
      <c r="E46"/>
      <c r="F46"/>
      <c r="G46"/>
      <c r="H46"/>
      <c r="I46"/>
      <c r="J46" s="19">
        <f t="shared" si="10"/>
        <v>0</v>
      </c>
      <c r="K46" s="19">
        <f t="shared" si="11"/>
        <v>0</v>
      </c>
      <c r="L46" s="19">
        <f t="shared" si="17"/>
        <v>1</v>
      </c>
      <c r="M46" s="19">
        <f t="shared" si="17"/>
        <v>0</v>
      </c>
      <c r="N46" s="15">
        <f t="shared" si="12"/>
        <v>0</v>
      </c>
      <c r="O46" s="22">
        <f t="shared" si="16"/>
        <v>0.5227272727272727</v>
      </c>
      <c r="P46" s="15">
        <f t="shared" si="13"/>
        <v>2.2727272727272725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/>
      <c r="C47"/>
      <c r="D47"/>
      <c r="E47"/>
      <c r="F47"/>
      <c r="G47"/>
      <c r="H47"/>
      <c r="I47"/>
      <c r="J47" s="19">
        <f t="shared" si="10"/>
        <v>0</v>
      </c>
      <c r="K47" s="19">
        <f t="shared" si="11"/>
        <v>0</v>
      </c>
      <c r="L47" s="19">
        <f t="shared" si="17"/>
        <v>1</v>
      </c>
      <c r="M47" s="19">
        <f t="shared" si="17"/>
        <v>0</v>
      </c>
      <c r="N47" s="15">
        <f t="shared" si="12"/>
        <v>0</v>
      </c>
      <c r="O47" s="22">
        <f t="shared" si="16"/>
        <v>0.5227272727272727</v>
      </c>
      <c r="P47" s="15">
        <f t="shared" si="13"/>
        <v>2.2727272727272725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/>
      <c r="C48"/>
      <c r="D48"/>
      <c r="E48"/>
      <c r="F48"/>
      <c r="G48"/>
      <c r="H48"/>
      <c r="I48"/>
      <c r="J48" s="19">
        <f t="shared" si="10"/>
        <v>0</v>
      </c>
      <c r="K48" s="19">
        <f t="shared" si="11"/>
        <v>0</v>
      </c>
      <c r="L48" s="19">
        <f t="shared" si="17"/>
        <v>1</v>
      </c>
      <c r="M48" s="19">
        <f t="shared" si="17"/>
        <v>0</v>
      </c>
      <c r="N48" s="15">
        <f t="shared" si="12"/>
        <v>0</v>
      </c>
      <c r="O48" s="22">
        <f t="shared" si="16"/>
        <v>0.5227272727272727</v>
      </c>
      <c r="P48" s="15">
        <f t="shared" si="13"/>
        <v>2.2727272727272725</v>
      </c>
      <c r="Q48" s="19">
        <f t="shared" si="14"/>
        <v>0</v>
      </c>
      <c r="R48" s="19">
        <f t="shared" si="15"/>
        <v>0</v>
      </c>
    </row>
    <row r="49" spans="1:18" ht="12.75">
      <c r="A49" s="20">
        <v>32617</v>
      </c>
      <c r="B49"/>
      <c r="C49"/>
      <c r="D49"/>
      <c r="E49"/>
      <c r="F49"/>
      <c r="G49"/>
      <c r="H49"/>
      <c r="I49"/>
      <c r="J49" s="19">
        <f t="shared" si="10"/>
        <v>0</v>
      </c>
      <c r="K49" s="19">
        <f t="shared" si="11"/>
        <v>0</v>
      </c>
      <c r="L49" s="19">
        <f t="shared" si="17"/>
        <v>1</v>
      </c>
      <c r="M49" s="19">
        <f t="shared" si="17"/>
        <v>0</v>
      </c>
      <c r="N49" s="15">
        <f t="shared" si="12"/>
        <v>0</v>
      </c>
      <c r="O49" s="22">
        <f t="shared" si="16"/>
        <v>0.5227272727272727</v>
      </c>
      <c r="P49" s="15">
        <f t="shared" si="13"/>
        <v>2.2727272727272725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/>
      <c r="C50"/>
      <c r="D50"/>
      <c r="E50"/>
      <c r="F50"/>
      <c r="G50"/>
      <c r="H50"/>
      <c r="I50"/>
      <c r="J50" s="19">
        <f t="shared" si="10"/>
        <v>0</v>
      </c>
      <c r="K50" s="19">
        <f t="shared" si="11"/>
        <v>0</v>
      </c>
      <c r="L50" s="19">
        <f t="shared" si="17"/>
        <v>1</v>
      </c>
      <c r="M50" s="19">
        <f t="shared" si="17"/>
        <v>0</v>
      </c>
      <c r="N50" s="15">
        <f t="shared" si="12"/>
        <v>0</v>
      </c>
      <c r="O50" s="22">
        <f t="shared" si="16"/>
        <v>0.5227272727272727</v>
      </c>
      <c r="P50" s="15">
        <f t="shared" si="13"/>
        <v>2.2727272727272725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/>
      <c r="C51"/>
      <c r="D51"/>
      <c r="E51"/>
      <c r="F51"/>
      <c r="G51"/>
      <c r="H51"/>
      <c r="I51"/>
      <c r="J51" s="19">
        <f t="shared" si="10"/>
        <v>0</v>
      </c>
      <c r="K51" s="19">
        <f t="shared" si="11"/>
        <v>0</v>
      </c>
      <c r="L51" s="19">
        <f t="shared" si="17"/>
        <v>1</v>
      </c>
      <c r="M51" s="19">
        <f t="shared" si="17"/>
        <v>0</v>
      </c>
      <c r="N51" s="15">
        <f t="shared" si="12"/>
        <v>0</v>
      </c>
      <c r="O51" s="22">
        <f t="shared" si="16"/>
        <v>0.5227272727272727</v>
      </c>
      <c r="P51" s="15">
        <f t="shared" si="13"/>
        <v>2.2727272727272725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/>
      <c r="C52"/>
      <c r="D52"/>
      <c r="E52"/>
      <c r="F52"/>
      <c r="G52"/>
      <c r="H52"/>
      <c r="I52"/>
      <c r="J52" s="19">
        <f t="shared" si="10"/>
        <v>0</v>
      </c>
      <c r="K52" s="19">
        <f t="shared" si="11"/>
        <v>0</v>
      </c>
      <c r="L52" s="19">
        <f t="shared" si="17"/>
        <v>1</v>
      </c>
      <c r="M52" s="19">
        <f t="shared" si="17"/>
        <v>0</v>
      </c>
      <c r="N52" s="15">
        <f t="shared" si="12"/>
        <v>0</v>
      </c>
      <c r="O52" s="22">
        <f t="shared" si="16"/>
        <v>0.5227272727272727</v>
      </c>
      <c r="P52" s="15">
        <f t="shared" si="13"/>
        <v>2.2727272727272725</v>
      </c>
      <c r="Q52" s="19">
        <f t="shared" si="14"/>
        <v>0</v>
      </c>
      <c r="R52" s="19">
        <f t="shared" si="15"/>
        <v>0</v>
      </c>
    </row>
    <row r="53" spans="1:19" ht="12.75">
      <c r="A53" s="20">
        <v>32621</v>
      </c>
      <c r="B53"/>
      <c r="C53"/>
      <c r="D53"/>
      <c r="E53"/>
      <c r="F53" s="1">
        <v>1</v>
      </c>
      <c r="G53"/>
      <c r="H53"/>
      <c r="I53"/>
      <c r="J53" s="19">
        <f t="shared" si="10"/>
        <v>0</v>
      </c>
      <c r="K53" s="19">
        <f t="shared" si="11"/>
        <v>1</v>
      </c>
      <c r="L53" s="19">
        <f t="shared" si="17"/>
        <v>1</v>
      </c>
      <c r="M53" s="19">
        <f t="shared" si="17"/>
        <v>1</v>
      </c>
      <c r="N53" s="15">
        <f t="shared" si="12"/>
        <v>0.5227272727272727</v>
      </c>
      <c r="O53" s="22">
        <f t="shared" si="16"/>
        <v>1.0454545454545454</v>
      </c>
      <c r="P53" s="15">
        <f t="shared" si="13"/>
        <v>4.545454545454545</v>
      </c>
      <c r="Q53" s="19">
        <f t="shared" si="14"/>
        <v>1</v>
      </c>
      <c r="R53" s="19">
        <f t="shared" si="15"/>
        <v>0</v>
      </c>
      <c r="S53" s="18"/>
    </row>
    <row r="54" spans="1:18" ht="12.75">
      <c r="A54" s="20">
        <v>32622</v>
      </c>
      <c r="B54" s="1">
        <v>1</v>
      </c>
      <c r="C54" s="1">
        <v>2</v>
      </c>
      <c r="D54"/>
      <c r="E54"/>
      <c r="F54"/>
      <c r="G54"/>
      <c r="H54"/>
      <c r="I54"/>
      <c r="J54" s="19">
        <f t="shared" si="10"/>
        <v>3</v>
      </c>
      <c r="K54" s="19">
        <f t="shared" si="11"/>
        <v>0</v>
      </c>
      <c r="L54" s="19">
        <f t="shared" si="17"/>
        <v>4</v>
      </c>
      <c r="M54" s="19">
        <f t="shared" si="17"/>
        <v>1</v>
      </c>
      <c r="N54" s="15">
        <f t="shared" si="12"/>
        <v>1.5681818181818181</v>
      </c>
      <c r="O54" s="22">
        <f t="shared" si="16"/>
        <v>2.6136363636363633</v>
      </c>
      <c r="P54" s="15">
        <f t="shared" si="13"/>
        <v>11.36363636363636</v>
      </c>
      <c r="Q54" s="19">
        <f t="shared" si="14"/>
        <v>3</v>
      </c>
      <c r="R54" s="19">
        <f t="shared" si="15"/>
        <v>0</v>
      </c>
    </row>
    <row r="55" spans="1:18" ht="12.75">
      <c r="A55" s="20">
        <v>32623</v>
      </c>
      <c r="B55"/>
      <c r="C55"/>
      <c r="D55"/>
      <c r="E55"/>
      <c r="F55"/>
      <c r="G55"/>
      <c r="H55"/>
      <c r="I55"/>
      <c r="J55" s="19">
        <f t="shared" si="10"/>
        <v>0</v>
      </c>
      <c r="K55" s="19">
        <f t="shared" si="11"/>
        <v>0</v>
      </c>
      <c r="L55" s="19">
        <f t="shared" si="17"/>
        <v>4</v>
      </c>
      <c r="M55" s="19">
        <f t="shared" si="17"/>
        <v>1</v>
      </c>
      <c r="N55" s="15">
        <f t="shared" si="12"/>
        <v>0</v>
      </c>
      <c r="O55" s="22">
        <f t="shared" si="16"/>
        <v>2.6136363636363633</v>
      </c>
      <c r="P55" s="15">
        <f t="shared" si="13"/>
        <v>11.36363636363636</v>
      </c>
      <c r="Q55" s="19">
        <f t="shared" si="14"/>
        <v>0</v>
      </c>
      <c r="R55" s="19">
        <f t="shared" si="15"/>
        <v>0</v>
      </c>
    </row>
    <row r="56" spans="1:18" ht="12.75">
      <c r="A56" s="20">
        <v>32624</v>
      </c>
      <c r="B56"/>
      <c r="C56"/>
      <c r="D56"/>
      <c r="E56"/>
      <c r="F56"/>
      <c r="G56"/>
      <c r="H56"/>
      <c r="I56"/>
      <c r="J56" s="19">
        <f t="shared" si="10"/>
        <v>0</v>
      </c>
      <c r="K56" s="19">
        <f t="shared" si="11"/>
        <v>0</v>
      </c>
      <c r="L56" s="19">
        <f t="shared" si="17"/>
        <v>4</v>
      </c>
      <c r="M56" s="19">
        <f t="shared" si="17"/>
        <v>1</v>
      </c>
      <c r="N56" s="15">
        <f t="shared" si="12"/>
        <v>0</v>
      </c>
      <c r="O56" s="22">
        <f t="shared" si="16"/>
        <v>2.6136363636363633</v>
      </c>
      <c r="P56" s="15">
        <f t="shared" si="13"/>
        <v>11.36363636363636</v>
      </c>
      <c r="Q56" s="19">
        <f t="shared" si="14"/>
        <v>0</v>
      </c>
      <c r="R56" s="19">
        <f t="shared" si="15"/>
        <v>0</v>
      </c>
    </row>
    <row r="57" spans="1:18" ht="12.75">
      <c r="A57" s="20">
        <v>32625</v>
      </c>
      <c r="B57"/>
      <c r="C57"/>
      <c r="D57"/>
      <c r="E57"/>
      <c r="F57"/>
      <c r="G57" s="1">
        <v>1</v>
      </c>
      <c r="H57"/>
      <c r="I57"/>
      <c r="J57" s="19">
        <f t="shared" si="10"/>
        <v>0</v>
      </c>
      <c r="K57" s="19">
        <f t="shared" si="11"/>
        <v>1</v>
      </c>
      <c r="L57" s="19">
        <f t="shared" si="17"/>
        <v>4</v>
      </c>
      <c r="M57" s="19">
        <f t="shared" si="17"/>
        <v>2</v>
      </c>
      <c r="N57" s="15">
        <f t="shared" si="12"/>
        <v>0.5227272727272727</v>
      </c>
      <c r="O57" s="22">
        <f t="shared" si="16"/>
        <v>3.136363636363636</v>
      </c>
      <c r="P57" s="15">
        <f t="shared" si="13"/>
        <v>13.636363636363631</v>
      </c>
      <c r="Q57" s="19">
        <f t="shared" si="14"/>
        <v>1</v>
      </c>
      <c r="R57" s="19">
        <f t="shared" si="15"/>
        <v>0</v>
      </c>
    </row>
    <row r="58" spans="1:18" ht="12.75">
      <c r="A58" s="20">
        <v>32626</v>
      </c>
      <c r="B58"/>
      <c r="C58"/>
      <c r="D58"/>
      <c r="E58"/>
      <c r="F58"/>
      <c r="G58" s="1">
        <v>1</v>
      </c>
      <c r="H58"/>
      <c r="I58"/>
      <c r="J58" s="19">
        <f t="shared" si="10"/>
        <v>0</v>
      </c>
      <c r="K58" s="19">
        <f t="shared" si="11"/>
        <v>1</v>
      </c>
      <c r="L58" s="19">
        <f t="shared" si="17"/>
        <v>4</v>
      </c>
      <c r="M58" s="19">
        <f t="shared" si="17"/>
        <v>3</v>
      </c>
      <c r="N58" s="15">
        <f t="shared" si="12"/>
        <v>0.5227272727272727</v>
      </c>
      <c r="O58" s="22">
        <f t="shared" si="16"/>
        <v>3.6590909090909083</v>
      </c>
      <c r="P58" s="15">
        <f t="shared" si="13"/>
        <v>15.909090909090903</v>
      </c>
      <c r="Q58" s="19">
        <f t="shared" si="14"/>
        <v>1</v>
      </c>
      <c r="R58" s="19">
        <f t="shared" si="15"/>
        <v>0</v>
      </c>
    </row>
    <row r="59" spans="1:18" ht="12.75">
      <c r="A59" s="20">
        <v>32627</v>
      </c>
      <c r="B59"/>
      <c r="C59"/>
      <c r="D59"/>
      <c r="E59"/>
      <c r="F59"/>
      <c r="G59"/>
      <c r="H59"/>
      <c r="I59"/>
      <c r="J59" s="19">
        <f t="shared" si="10"/>
        <v>0</v>
      </c>
      <c r="K59" s="19">
        <f t="shared" si="11"/>
        <v>0</v>
      </c>
      <c r="L59" s="19">
        <f t="shared" si="17"/>
        <v>4</v>
      </c>
      <c r="M59" s="19">
        <f t="shared" si="17"/>
        <v>3</v>
      </c>
      <c r="N59" s="15">
        <f t="shared" si="12"/>
        <v>0</v>
      </c>
      <c r="O59" s="22">
        <f t="shared" si="16"/>
        <v>3.6590909090909083</v>
      </c>
      <c r="P59" s="15">
        <f t="shared" si="13"/>
        <v>15.909090909090903</v>
      </c>
      <c r="Q59" s="19">
        <f t="shared" si="14"/>
        <v>0</v>
      </c>
      <c r="R59" s="19">
        <f t="shared" si="15"/>
        <v>0</v>
      </c>
    </row>
    <row r="60" spans="1:18" ht="12.75">
      <c r="A60" s="20">
        <v>32628</v>
      </c>
      <c r="B60"/>
      <c r="C60"/>
      <c r="D60"/>
      <c r="E60"/>
      <c r="F60"/>
      <c r="G60"/>
      <c r="H60"/>
      <c r="I60"/>
      <c r="J60" s="19">
        <f t="shared" si="10"/>
        <v>0</v>
      </c>
      <c r="K60" s="19">
        <f t="shared" si="11"/>
        <v>0</v>
      </c>
      <c r="L60" s="19">
        <f t="shared" si="17"/>
        <v>4</v>
      </c>
      <c r="M60" s="19">
        <f t="shared" si="17"/>
        <v>3</v>
      </c>
      <c r="N60" s="15">
        <f t="shared" si="12"/>
        <v>0</v>
      </c>
      <c r="O60" s="22">
        <f t="shared" si="16"/>
        <v>3.6590909090909083</v>
      </c>
      <c r="P60" s="15">
        <f t="shared" si="13"/>
        <v>15.909090909090903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/>
      <c r="C61"/>
      <c r="D61"/>
      <c r="E61"/>
      <c r="F61"/>
      <c r="G61"/>
      <c r="H61"/>
      <c r="I61"/>
      <c r="J61" s="19">
        <f t="shared" si="10"/>
        <v>0</v>
      </c>
      <c r="K61" s="19">
        <f t="shared" si="11"/>
        <v>0</v>
      </c>
      <c r="L61" s="19">
        <f t="shared" si="17"/>
        <v>4</v>
      </c>
      <c r="M61" s="19">
        <f t="shared" si="17"/>
        <v>3</v>
      </c>
      <c r="N61" s="15">
        <f t="shared" si="12"/>
        <v>0</v>
      </c>
      <c r="O61" s="22">
        <f t="shared" si="16"/>
        <v>3.6590909090909083</v>
      </c>
      <c r="P61" s="15">
        <f t="shared" si="13"/>
        <v>15.909090909090903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/>
      <c r="C62"/>
      <c r="D62"/>
      <c r="E62"/>
      <c r="F62"/>
      <c r="G62" s="1">
        <v>1</v>
      </c>
      <c r="H62"/>
      <c r="I62"/>
      <c r="J62" s="19">
        <f t="shared" si="10"/>
        <v>0</v>
      </c>
      <c r="K62" s="19">
        <f t="shared" si="11"/>
        <v>1</v>
      </c>
      <c r="L62" s="19">
        <f t="shared" si="17"/>
        <v>4</v>
      </c>
      <c r="M62" s="19">
        <f t="shared" si="17"/>
        <v>4</v>
      </c>
      <c r="N62" s="15">
        <f t="shared" si="12"/>
        <v>0.5227272727272727</v>
      </c>
      <c r="O62" s="22">
        <f t="shared" si="16"/>
        <v>4.181818181818181</v>
      </c>
      <c r="P62" s="15">
        <f t="shared" si="13"/>
        <v>18.181818181818173</v>
      </c>
      <c r="Q62" s="19">
        <f t="shared" si="14"/>
        <v>1</v>
      </c>
      <c r="R62" s="19">
        <f t="shared" si="15"/>
        <v>0</v>
      </c>
    </row>
    <row r="63" spans="1:18" ht="12.75">
      <c r="A63" s="20">
        <v>32631</v>
      </c>
      <c r="B63" s="1">
        <v>1</v>
      </c>
      <c r="C63" s="1">
        <v>1</v>
      </c>
      <c r="D63"/>
      <c r="E63"/>
      <c r="F63"/>
      <c r="G63"/>
      <c r="H63"/>
      <c r="I63"/>
      <c r="J63" s="19">
        <f t="shared" si="10"/>
        <v>2</v>
      </c>
      <c r="K63" s="19">
        <f t="shared" si="11"/>
        <v>0</v>
      </c>
      <c r="L63" s="19">
        <f t="shared" si="17"/>
        <v>6</v>
      </c>
      <c r="M63" s="19">
        <f t="shared" si="17"/>
        <v>4</v>
      </c>
      <c r="N63" s="15">
        <f t="shared" si="12"/>
        <v>1.0454545454545454</v>
      </c>
      <c r="O63" s="22">
        <f t="shared" si="16"/>
        <v>5.227272727272727</v>
      </c>
      <c r="P63" s="15">
        <f t="shared" si="13"/>
        <v>22.72727272727272</v>
      </c>
      <c r="Q63" s="19">
        <f t="shared" si="14"/>
        <v>2</v>
      </c>
      <c r="R63" s="19">
        <f t="shared" si="15"/>
        <v>0</v>
      </c>
    </row>
    <row r="64" spans="1:18" ht="12.75">
      <c r="A64" s="20">
        <v>32632</v>
      </c>
      <c r="B64"/>
      <c r="C64"/>
      <c r="D64"/>
      <c r="E64"/>
      <c r="F64"/>
      <c r="G64"/>
      <c r="H64"/>
      <c r="I64"/>
      <c r="J64" s="19">
        <f t="shared" si="10"/>
        <v>0</v>
      </c>
      <c r="K64" s="19">
        <f t="shared" si="11"/>
        <v>0</v>
      </c>
      <c r="L64" s="19">
        <f t="shared" si="17"/>
        <v>6</v>
      </c>
      <c r="M64" s="19">
        <f t="shared" si="17"/>
        <v>4</v>
      </c>
      <c r="N64" s="15">
        <f t="shared" si="12"/>
        <v>0</v>
      </c>
      <c r="O64" s="22">
        <f t="shared" si="16"/>
        <v>5.227272727272727</v>
      </c>
      <c r="P64" s="15">
        <f t="shared" si="13"/>
        <v>22.72727272727272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/>
      <c r="C65"/>
      <c r="D65"/>
      <c r="E65"/>
      <c r="F65"/>
      <c r="G65"/>
      <c r="H65"/>
      <c r="I65"/>
      <c r="J65" s="19">
        <f t="shared" si="10"/>
        <v>0</v>
      </c>
      <c r="K65" s="19">
        <f t="shared" si="11"/>
        <v>0</v>
      </c>
      <c r="L65" s="19">
        <f aca="true" t="shared" si="18" ref="L65:M84">L64+J65</f>
        <v>6</v>
      </c>
      <c r="M65" s="19">
        <f t="shared" si="18"/>
        <v>4</v>
      </c>
      <c r="N65" s="15">
        <f t="shared" si="12"/>
        <v>0</v>
      </c>
      <c r="O65" s="22">
        <f t="shared" si="16"/>
        <v>5.227272727272727</v>
      </c>
      <c r="P65" s="15">
        <f t="shared" si="13"/>
        <v>22.72727272727272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/>
      <c r="C66"/>
      <c r="D66"/>
      <c r="E66"/>
      <c r="F66"/>
      <c r="G66"/>
      <c r="H66"/>
      <c r="I66"/>
      <c r="J66" s="19">
        <f t="shared" si="10"/>
        <v>0</v>
      </c>
      <c r="K66" s="19">
        <f t="shared" si="11"/>
        <v>0</v>
      </c>
      <c r="L66" s="19">
        <f t="shared" si="18"/>
        <v>6</v>
      </c>
      <c r="M66" s="19">
        <f t="shared" si="18"/>
        <v>4</v>
      </c>
      <c r="N66" s="15">
        <f t="shared" si="12"/>
        <v>0</v>
      </c>
      <c r="O66" s="22">
        <f t="shared" si="16"/>
        <v>5.227272727272727</v>
      </c>
      <c r="P66" s="15">
        <f t="shared" si="13"/>
        <v>22.72727272727272</v>
      </c>
      <c r="Q66" s="19">
        <f t="shared" si="14"/>
        <v>0</v>
      </c>
      <c r="R66" s="19">
        <f t="shared" si="15"/>
        <v>0</v>
      </c>
    </row>
    <row r="67" spans="1:19" ht="12.75">
      <c r="A67" s="20">
        <v>32635</v>
      </c>
      <c r="B67"/>
      <c r="C67"/>
      <c r="D67"/>
      <c r="E67"/>
      <c r="F67"/>
      <c r="G67"/>
      <c r="H67"/>
      <c r="I67"/>
      <c r="J67" s="19">
        <f t="shared" si="10"/>
        <v>0</v>
      </c>
      <c r="K67" s="19">
        <f t="shared" si="11"/>
        <v>0</v>
      </c>
      <c r="L67" s="19">
        <f t="shared" si="18"/>
        <v>6</v>
      </c>
      <c r="M67" s="19">
        <f t="shared" si="18"/>
        <v>4</v>
      </c>
      <c r="N67" s="15">
        <f t="shared" si="12"/>
        <v>0</v>
      </c>
      <c r="O67" s="22">
        <f t="shared" si="16"/>
        <v>5.227272727272727</v>
      </c>
      <c r="P67" s="15">
        <f t="shared" si="13"/>
        <v>22.72727272727272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/>
      <c r="C68" s="1">
        <v>1</v>
      </c>
      <c r="D68"/>
      <c r="E68"/>
      <c r="F68"/>
      <c r="G68"/>
      <c r="H68"/>
      <c r="I68"/>
      <c r="J68" s="19">
        <f aca="true" t="shared" si="19" ref="J68:J94">+B68+C68-D68-E68</f>
        <v>1</v>
      </c>
      <c r="K68" s="19">
        <f aca="true" t="shared" si="20" ref="K68:K94">+F68+G68-H68-I68</f>
        <v>0</v>
      </c>
      <c r="L68" s="19">
        <f t="shared" si="18"/>
        <v>7</v>
      </c>
      <c r="M68" s="19">
        <f t="shared" si="18"/>
        <v>4</v>
      </c>
      <c r="N68" s="15">
        <f aca="true" t="shared" si="21" ref="N68:N94">(+J68+K68)*($J$96/($J$96+$K$96))</f>
        <v>0.5227272727272727</v>
      </c>
      <c r="O68" s="22">
        <f t="shared" si="16"/>
        <v>5.749999999999999</v>
      </c>
      <c r="P68" s="15">
        <f aca="true" t="shared" si="22" ref="P68:P94">O68*100/$N$96</f>
        <v>24.999999999999993</v>
      </c>
      <c r="Q68" s="19">
        <f aca="true" t="shared" si="23" ref="Q68:Q94">+B68+C68+F68+G68</f>
        <v>1</v>
      </c>
      <c r="R68" s="19">
        <f aca="true" t="shared" si="24" ref="R68:R94">D68+E68+H68+I68</f>
        <v>0</v>
      </c>
    </row>
    <row r="69" spans="1:18" ht="12.75">
      <c r="A69" s="20">
        <v>32637</v>
      </c>
      <c r="B69"/>
      <c r="C69"/>
      <c r="D69"/>
      <c r="E69"/>
      <c r="F69"/>
      <c r="G69" s="1">
        <v>1</v>
      </c>
      <c r="H69"/>
      <c r="I69"/>
      <c r="J69" s="19">
        <f t="shared" si="19"/>
        <v>0</v>
      </c>
      <c r="K69" s="19">
        <f t="shared" si="20"/>
        <v>1</v>
      </c>
      <c r="L69" s="19">
        <f t="shared" si="18"/>
        <v>7</v>
      </c>
      <c r="M69" s="19">
        <f t="shared" si="18"/>
        <v>5</v>
      </c>
      <c r="N69" s="15">
        <f t="shared" si="21"/>
        <v>0.5227272727272727</v>
      </c>
      <c r="O69" s="22">
        <f aca="true" t="shared" si="25" ref="O69:O94">O68+N69</f>
        <v>6.272727272727272</v>
      </c>
      <c r="P69" s="15">
        <f t="shared" si="22"/>
        <v>27.272727272727263</v>
      </c>
      <c r="Q69" s="19">
        <f t="shared" si="23"/>
        <v>1</v>
      </c>
      <c r="R69" s="19">
        <f t="shared" si="24"/>
        <v>0</v>
      </c>
    </row>
    <row r="70" spans="1:18" ht="12.75">
      <c r="A70" s="20">
        <v>32638</v>
      </c>
      <c r="B70"/>
      <c r="C70"/>
      <c r="D70"/>
      <c r="E70"/>
      <c r="F70"/>
      <c r="G70"/>
      <c r="H70"/>
      <c r="I70"/>
      <c r="J70" s="19">
        <f t="shared" si="19"/>
        <v>0</v>
      </c>
      <c r="K70" s="19">
        <f t="shared" si="20"/>
        <v>0</v>
      </c>
      <c r="L70" s="19">
        <f t="shared" si="18"/>
        <v>7</v>
      </c>
      <c r="M70" s="19">
        <f t="shared" si="18"/>
        <v>5</v>
      </c>
      <c r="N70" s="15">
        <f t="shared" si="21"/>
        <v>0</v>
      </c>
      <c r="O70" s="22">
        <f t="shared" si="25"/>
        <v>6.272727272727272</v>
      </c>
      <c r="P70" s="15">
        <f t="shared" si="22"/>
        <v>27.272727272727263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/>
      <c r="C71"/>
      <c r="D71"/>
      <c r="E71"/>
      <c r="F71"/>
      <c r="G71"/>
      <c r="H71"/>
      <c r="I71"/>
      <c r="J71" s="19">
        <f t="shared" si="19"/>
        <v>0</v>
      </c>
      <c r="K71" s="19">
        <f t="shared" si="20"/>
        <v>0</v>
      </c>
      <c r="L71" s="19">
        <f t="shared" si="18"/>
        <v>7</v>
      </c>
      <c r="M71" s="19">
        <f t="shared" si="18"/>
        <v>5</v>
      </c>
      <c r="N71" s="15">
        <f t="shared" si="21"/>
        <v>0</v>
      </c>
      <c r="O71" s="22">
        <f t="shared" si="25"/>
        <v>6.272727272727272</v>
      </c>
      <c r="P71" s="15">
        <f t="shared" si="22"/>
        <v>27.272727272727263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/>
      <c r="C72"/>
      <c r="D72"/>
      <c r="E72"/>
      <c r="F72" s="1">
        <v>1</v>
      </c>
      <c r="G72" s="1">
        <v>1</v>
      </c>
      <c r="H72"/>
      <c r="I72"/>
      <c r="J72" s="19">
        <f t="shared" si="19"/>
        <v>0</v>
      </c>
      <c r="K72" s="19">
        <f t="shared" si="20"/>
        <v>2</v>
      </c>
      <c r="L72" s="19">
        <f t="shared" si="18"/>
        <v>7</v>
      </c>
      <c r="M72" s="19">
        <f t="shared" si="18"/>
        <v>7</v>
      </c>
      <c r="N72" s="15">
        <f t="shared" si="21"/>
        <v>1.0454545454545454</v>
      </c>
      <c r="O72" s="22">
        <f t="shared" si="25"/>
        <v>7.318181818181817</v>
      </c>
      <c r="P72" s="15">
        <f t="shared" si="22"/>
        <v>31.818181818181806</v>
      </c>
      <c r="Q72" s="19">
        <f t="shared" si="23"/>
        <v>2</v>
      </c>
      <c r="R72" s="19">
        <f t="shared" si="24"/>
        <v>0</v>
      </c>
    </row>
    <row r="73" spans="1:18" ht="12.75">
      <c r="A73" s="20">
        <v>32641</v>
      </c>
      <c r="B73"/>
      <c r="C73"/>
      <c r="D73"/>
      <c r="E73"/>
      <c r="F73" s="1">
        <v>1</v>
      </c>
      <c r="G73"/>
      <c r="H73"/>
      <c r="I73" s="1">
        <v>1</v>
      </c>
      <c r="J73" s="19">
        <f t="shared" si="19"/>
        <v>0</v>
      </c>
      <c r="K73" s="19">
        <f t="shared" si="20"/>
        <v>0</v>
      </c>
      <c r="L73" s="19">
        <f t="shared" si="18"/>
        <v>7</v>
      </c>
      <c r="M73" s="19">
        <f t="shared" si="18"/>
        <v>7</v>
      </c>
      <c r="N73" s="15">
        <f t="shared" si="21"/>
        <v>0</v>
      </c>
      <c r="O73" s="22">
        <f t="shared" si="25"/>
        <v>7.318181818181817</v>
      </c>
      <c r="P73" s="15">
        <f t="shared" si="22"/>
        <v>31.818181818181806</v>
      </c>
      <c r="Q73" s="19">
        <f t="shared" si="23"/>
        <v>1</v>
      </c>
      <c r="R73" s="19">
        <f t="shared" si="24"/>
        <v>1</v>
      </c>
    </row>
    <row r="74" spans="1:18" ht="12.75">
      <c r="A74" s="20">
        <v>32642</v>
      </c>
      <c r="B74"/>
      <c r="C74" s="1">
        <v>1</v>
      </c>
      <c r="D74"/>
      <c r="E74"/>
      <c r="F74"/>
      <c r="G74" s="1">
        <v>1</v>
      </c>
      <c r="H74"/>
      <c r="I74"/>
      <c r="J74" s="19">
        <f t="shared" si="19"/>
        <v>1</v>
      </c>
      <c r="K74" s="19">
        <f t="shared" si="20"/>
        <v>1</v>
      </c>
      <c r="L74" s="19">
        <f t="shared" si="18"/>
        <v>8</v>
      </c>
      <c r="M74" s="19">
        <f t="shared" si="18"/>
        <v>8</v>
      </c>
      <c r="N74" s="15">
        <f t="shared" si="21"/>
        <v>1.0454545454545454</v>
      </c>
      <c r="O74" s="22">
        <f t="shared" si="25"/>
        <v>8.363636363636362</v>
      </c>
      <c r="P74" s="15">
        <f t="shared" si="22"/>
        <v>36.363636363636346</v>
      </c>
      <c r="Q74" s="19">
        <f t="shared" si="23"/>
        <v>2</v>
      </c>
      <c r="R74" s="19">
        <f t="shared" si="24"/>
        <v>0</v>
      </c>
    </row>
    <row r="75" spans="1:18" ht="12.75">
      <c r="A75" s="20">
        <v>32643</v>
      </c>
      <c r="B75"/>
      <c r="C75" s="1">
        <v>2</v>
      </c>
      <c r="D75"/>
      <c r="E75"/>
      <c r="F75" s="1">
        <v>1</v>
      </c>
      <c r="G75" s="1">
        <v>1</v>
      </c>
      <c r="H75"/>
      <c r="I75"/>
      <c r="J75" s="19">
        <f t="shared" si="19"/>
        <v>2</v>
      </c>
      <c r="K75" s="19">
        <f t="shared" si="20"/>
        <v>2</v>
      </c>
      <c r="L75" s="19">
        <f t="shared" si="18"/>
        <v>10</v>
      </c>
      <c r="M75" s="19">
        <f t="shared" si="18"/>
        <v>10</v>
      </c>
      <c r="N75" s="15">
        <f t="shared" si="21"/>
        <v>2.090909090909091</v>
      </c>
      <c r="O75" s="22">
        <f t="shared" si="25"/>
        <v>10.454545454545453</v>
      </c>
      <c r="P75" s="15">
        <f t="shared" si="22"/>
        <v>45.45454545454544</v>
      </c>
      <c r="Q75" s="19">
        <f t="shared" si="23"/>
        <v>4</v>
      </c>
      <c r="R75" s="19">
        <f t="shared" si="24"/>
        <v>0</v>
      </c>
    </row>
    <row r="76" spans="1:18" ht="12.75">
      <c r="A76" s="20">
        <v>32644</v>
      </c>
      <c r="B76"/>
      <c r="C76"/>
      <c r="D76"/>
      <c r="E76"/>
      <c r="F76"/>
      <c r="G76" s="1">
        <v>1</v>
      </c>
      <c r="H76"/>
      <c r="I76"/>
      <c r="J76" s="19">
        <f t="shared" si="19"/>
        <v>0</v>
      </c>
      <c r="K76" s="19">
        <f t="shared" si="20"/>
        <v>1</v>
      </c>
      <c r="L76" s="19">
        <f t="shared" si="18"/>
        <v>10</v>
      </c>
      <c r="M76" s="19">
        <f t="shared" si="18"/>
        <v>11</v>
      </c>
      <c r="N76" s="15">
        <f t="shared" si="21"/>
        <v>0.5227272727272727</v>
      </c>
      <c r="O76" s="22">
        <f t="shared" si="25"/>
        <v>10.977272727272727</v>
      </c>
      <c r="P76" s="15">
        <f t="shared" si="22"/>
        <v>47.72727272727272</v>
      </c>
      <c r="Q76" s="19">
        <f t="shared" si="23"/>
        <v>1</v>
      </c>
      <c r="R76" s="19">
        <f t="shared" si="24"/>
        <v>0</v>
      </c>
    </row>
    <row r="77" spans="1:18" ht="12.75">
      <c r="A77" s="20">
        <v>32645</v>
      </c>
      <c r="B77" s="1">
        <v>1</v>
      </c>
      <c r="C77" s="1">
        <v>3</v>
      </c>
      <c r="D77"/>
      <c r="E77"/>
      <c r="F77"/>
      <c r="G77" s="1">
        <v>2</v>
      </c>
      <c r="H77"/>
      <c r="I77"/>
      <c r="J77" s="19">
        <f t="shared" si="19"/>
        <v>4</v>
      </c>
      <c r="K77" s="19">
        <f t="shared" si="20"/>
        <v>2</v>
      </c>
      <c r="L77" s="19">
        <f t="shared" si="18"/>
        <v>14</v>
      </c>
      <c r="M77" s="19">
        <f t="shared" si="18"/>
        <v>13</v>
      </c>
      <c r="N77" s="15">
        <f t="shared" si="21"/>
        <v>3.1363636363636362</v>
      </c>
      <c r="O77" s="22">
        <f t="shared" si="25"/>
        <v>14.113636363636363</v>
      </c>
      <c r="P77" s="15">
        <f t="shared" si="22"/>
        <v>61.36363636363635</v>
      </c>
      <c r="Q77" s="19">
        <f t="shared" si="23"/>
        <v>6</v>
      </c>
      <c r="R77" s="19">
        <f t="shared" si="24"/>
        <v>0</v>
      </c>
    </row>
    <row r="78" spans="1:18" ht="12.75">
      <c r="A78" s="20">
        <v>32646</v>
      </c>
      <c r="B78" s="1">
        <v>1</v>
      </c>
      <c r="C78"/>
      <c r="D78"/>
      <c r="E78"/>
      <c r="F78"/>
      <c r="G78" s="1">
        <v>1</v>
      </c>
      <c r="H78"/>
      <c r="I78"/>
      <c r="J78" s="19">
        <f t="shared" si="19"/>
        <v>1</v>
      </c>
      <c r="K78" s="19">
        <f t="shared" si="20"/>
        <v>1</v>
      </c>
      <c r="L78" s="19">
        <f t="shared" si="18"/>
        <v>15</v>
      </c>
      <c r="M78" s="19">
        <f t="shared" si="18"/>
        <v>14</v>
      </c>
      <c r="N78" s="15">
        <f t="shared" si="21"/>
        <v>1.0454545454545454</v>
      </c>
      <c r="O78" s="22">
        <f t="shared" si="25"/>
        <v>15.159090909090908</v>
      </c>
      <c r="P78" s="15">
        <f t="shared" si="22"/>
        <v>65.90909090909089</v>
      </c>
      <c r="Q78" s="19">
        <f t="shared" si="23"/>
        <v>2</v>
      </c>
      <c r="R78" s="19">
        <f t="shared" si="24"/>
        <v>0</v>
      </c>
    </row>
    <row r="79" spans="1:18" ht="12.75">
      <c r="A79" s="20">
        <v>32647</v>
      </c>
      <c r="B79"/>
      <c r="C79"/>
      <c r="D79"/>
      <c r="E79"/>
      <c r="F79"/>
      <c r="G79"/>
      <c r="H79"/>
      <c r="I79"/>
      <c r="J79" s="19">
        <f t="shared" si="19"/>
        <v>0</v>
      </c>
      <c r="K79" s="19">
        <f t="shared" si="20"/>
        <v>0</v>
      </c>
      <c r="L79" s="19">
        <f t="shared" si="18"/>
        <v>15</v>
      </c>
      <c r="M79" s="19">
        <f t="shared" si="18"/>
        <v>14</v>
      </c>
      <c r="N79" s="15">
        <f t="shared" si="21"/>
        <v>0</v>
      </c>
      <c r="O79" s="22">
        <f t="shared" si="25"/>
        <v>15.159090909090908</v>
      </c>
      <c r="P79" s="15">
        <f t="shared" si="22"/>
        <v>65.90909090909089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/>
      <c r="C80" s="1">
        <v>2</v>
      </c>
      <c r="D80"/>
      <c r="E80"/>
      <c r="F80" s="1">
        <v>1</v>
      </c>
      <c r="G80"/>
      <c r="H80"/>
      <c r="I80"/>
      <c r="J80" s="19">
        <f t="shared" si="19"/>
        <v>2</v>
      </c>
      <c r="K80" s="19">
        <f t="shared" si="20"/>
        <v>1</v>
      </c>
      <c r="L80" s="19">
        <f t="shared" si="18"/>
        <v>17</v>
      </c>
      <c r="M80" s="19">
        <f t="shared" si="18"/>
        <v>15</v>
      </c>
      <c r="N80" s="15">
        <f t="shared" si="21"/>
        <v>1.5681818181818181</v>
      </c>
      <c r="O80" s="22">
        <f t="shared" si="25"/>
        <v>16.727272727272727</v>
      </c>
      <c r="P80" s="15">
        <f t="shared" si="22"/>
        <v>72.72727272727272</v>
      </c>
      <c r="Q80" s="19">
        <f t="shared" si="23"/>
        <v>3</v>
      </c>
      <c r="R80" s="19">
        <f t="shared" si="24"/>
        <v>0</v>
      </c>
    </row>
    <row r="81" spans="1:19" ht="12.75">
      <c r="A81" s="20">
        <v>32649</v>
      </c>
      <c r="B81"/>
      <c r="C81"/>
      <c r="D81"/>
      <c r="E81"/>
      <c r="F81" s="1">
        <v>1</v>
      </c>
      <c r="G81"/>
      <c r="H81"/>
      <c r="I81"/>
      <c r="J81" s="19">
        <f t="shared" si="19"/>
        <v>0</v>
      </c>
      <c r="K81" s="19">
        <f t="shared" si="20"/>
        <v>1</v>
      </c>
      <c r="L81" s="19">
        <f t="shared" si="18"/>
        <v>17</v>
      </c>
      <c r="M81" s="19">
        <f t="shared" si="18"/>
        <v>16</v>
      </c>
      <c r="N81" s="15">
        <f t="shared" si="21"/>
        <v>0.5227272727272727</v>
      </c>
      <c r="O81" s="22">
        <f t="shared" si="25"/>
        <v>17.25</v>
      </c>
      <c r="P81" s="15">
        <f t="shared" si="22"/>
        <v>74.99999999999999</v>
      </c>
      <c r="Q81" s="19">
        <f t="shared" si="23"/>
        <v>1</v>
      </c>
      <c r="R81" s="19">
        <f t="shared" si="24"/>
        <v>0</v>
      </c>
      <c r="S81" s="18"/>
    </row>
    <row r="82" spans="1:18" ht="12.75">
      <c r="A82" s="20">
        <v>32650</v>
      </c>
      <c r="B82"/>
      <c r="C82" s="1">
        <v>1</v>
      </c>
      <c r="D82"/>
      <c r="E82"/>
      <c r="F82" s="1">
        <v>1</v>
      </c>
      <c r="G82"/>
      <c r="H82"/>
      <c r="I82"/>
      <c r="J82" s="19">
        <f t="shared" si="19"/>
        <v>1</v>
      </c>
      <c r="K82" s="19">
        <f t="shared" si="20"/>
        <v>1</v>
      </c>
      <c r="L82" s="19">
        <f t="shared" si="18"/>
        <v>18</v>
      </c>
      <c r="M82" s="19">
        <f t="shared" si="18"/>
        <v>17</v>
      </c>
      <c r="N82" s="15">
        <f t="shared" si="21"/>
        <v>1.0454545454545454</v>
      </c>
      <c r="O82" s="22">
        <f t="shared" si="25"/>
        <v>18.295454545454547</v>
      </c>
      <c r="P82" s="15">
        <f t="shared" si="22"/>
        <v>79.54545454545455</v>
      </c>
      <c r="Q82" s="19">
        <f t="shared" si="23"/>
        <v>2</v>
      </c>
      <c r="R82" s="19">
        <f t="shared" si="24"/>
        <v>0</v>
      </c>
    </row>
    <row r="83" spans="1:18" ht="12.75">
      <c r="A83" s="20">
        <v>32651</v>
      </c>
      <c r="B83" s="1">
        <v>1</v>
      </c>
      <c r="C83" s="1">
        <v>2</v>
      </c>
      <c r="D83"/>
      <c r="E83"/>
      <c r="F83"/>
      <c r="G83" s="1">
        <v>1</v>
      </c>
      <c r="H83"/>
      <c r="I83"/>
      <c r="J83" s="19">
        <f t="shared" si="19"/>
        <v>3</v>
      </c>
      <c r="K83" s="19">
        <f t="shared" si="20"/>
        <v>1</v>
      </c>
      <c r="L83" s="19">
        <f t="shared" si="18"/>
        <v>21</v>
      </c>
      <c r="M83" s="19">
        <f t="shared" si="18"/>
        <v>18</v>
      </c>
      <c r="N83" s="15">
        <f t="shared" si="21"/>
        <v>2.090909090909091</v>
      </c>
      <c r="O83" s="22">
        <f t="shared" si="25"/>
        <v>20.386363636363637</v>
      </c>
      <c r="P83" s="15">
        <f t="shared" si="22"/>
        <v>88.63636363636363</v>
      </c>
      <c r="Q83" s="19">
        <f t="shared" si="23"/>
        <v>4</v>
      </c>
      <c r="R83" s="19">
        <f t="shared" si="24"/>
        <v>0</v>
      </c>
    </row>
    <row r="84" spans="1:18" ht="12.75">
      <c r="A84" s="20">
        <v>32652</v>
      </c>
      <c r="B84"/>
      <c r="C84"/>
      <c r="D84"/>
      <c r="E84"/>
      <c r="F84" s="1">
        <v>1</v>
      </c>
      <c r="G84"/>
      <c r="H84"/>
      <c r="I84"/>
      <c r="J84" s="19">
        <f t="shared" si="19"/>
        <v>0</v>
      </c>
      <c r="K84" s="19">
        <f t="shared" si="20"/>
        <v>1</v>
      </c>
      <c r="L84" s="19">
        <f t="shared" si="18"/>
        <v>21</v>
      </c>
      <c r="M84" s="19">
        <f t="shared" si="18"/>
        <v>19</v>
      </c>
      <c r="N84" s="15">
        <f t="shared" si="21"/>
        <v>0.5227272727272727</v>
      </c>
      <c r="O84" s="22">
        <f t="shared" si="25"/>
        <v>20.90909090909091</v>
      </c>
      <c r="P84" s="15">
        <f t="shared" si="22"/>
        <v>90.90909090909089</v>
      </c>
      <c r="Q84" s="19">
        <f t="shared" si="23"/>
        <v>1</v>
      </c>
      <c r="R84" s="19">
        <f t="shared" si="24"/>
        <v>0</v>
      </c>
    </row>
    <row r="85" spans="1:18" ht="12.75">
      <c r="A85" s="20">
        <v>32653</v>
      </c>
      <c r="B85"/>
      <c r="C85"/>
      <c r="D85"/>
      <c r="E85"/>
      <c r="F85"/>
      <c r="G85"/>
      <c r="H85"/>
      <c r="I85"/>
      <c r="J85" s="19">
        <f t="shared" si="19"/>
        <v>0</v>
      </c>
      <c r="K85" s="19">
        <f t="shared" si="20"/>
        <v>0</v>
      </c>
      <c r="L85" s="19">
        <f aca="true" t="shared" si="26" ref="L85:M94">L84+J85</f>
        <v>21</v>
      </c>
      <c r="M85" s="19">
        <f t="shared" si="26"/>
        <v>19</v>
      </c>
      <c r="N85" s="15">
        <f t="shared" si="21"/>
        <v>0</v>
      </c>
      <c r="O85" s="22">
        <f t="shared" si="25"/>
        <v>20.90909090909091</v>
      </c>
      <c r="P85" s="15">
        <f t="shared" si="22"/>
        <v>90.90909090909089</v>
      </c>
      <c r="Q85" s="19">
        <f t="shared" si="23"/>
        <v>0</v>
      </c>
      <c r="R85" s="19">
        <f t="shared" si="24"/>
        <v>0</v>
      </c>
    </row>
    <row r="86" spans="1:18" ht="12.75">
      <c r="A86" s="20">
        <v>32654</v>
      </c>
      <c r="B86"/>
      <c r="C86"/>
      <c r="D86"/>
      <c r="E86"/>
      <c r="F86" s="1">
        <v>1</v>
      </c>
      <c r="G86"/>
      <c r="H86"/>
      <c r="I86"/>
      <c r="J86" s="19">
        <f t="shared" si="19"/>
        <v>0</v>
      </c>
      <c r="K86" s="19">
        <f t="shared" si="20"/>
        <v>1</v>
      </c>
      <c r="L86" s="19">
        <f t="shared" si="26"/>
        <v>21</v>
      </c>
      <c r="M86" s="19">
        <f t="shared" si="26"/>
        <v>20</v>
      </c>
      <c r="N86" s="15">
        <f t="shared" si="21"/>
        <v>0.5227272727272727</v>
      </c>
      <c r="O86" s="22">
        <f t="shared" si="25"/>
        <v>21.431818181818183</v>
      </c>
      <c r="P86" s="15">
        <f t="shared" si="22"/>
        <v>93.18181818181819</v>
      </c>
      <c r="Q86" s="19">
        <f t="shared" si="23"/>
        <v>1</v>
      </c>
      <c r="R86" s="19">
        <f t="shared" si="24"/>
        <v>0</v>
      </c>
    </row>
    <row r="87" spans="1:18" ht="12.75">
      <c r="A87" s="20">
        <v>32655</v>
      </c>
      <c r="B87"/>
      <c r="C87"/>
      <c r="D87"/>
      <c r="E87"/>
      <c r="F87"/>
      <c r="G87"/>
      <c r="H87"/>
      <c r="I87"/>
      <c r="J87" s="19">
        <f t="shared" si="19"/>
        <v>0</v>
      </c>
      <c r="K87" s="19">
        <f t="shared" si="20"/>
        <v>0</v>
      </c>
      <c r="L87" s="19">
        <f t="shared" si="26"/>
        <v>21</v>
      </c>
      <c r="M87" s="19">
        <f t="shared" si="26"/>
        <v>20</v>
      </c>
      <c r="N87" s="15">
        <f t="shared" si="21"/>
        <v>0</v>
      </c>
      <c r="O87" s="22">
        <f t="shared" si="25"/>
        <v>21.431818181818183</v>
      </c>
      <c r="P87" s="15">
        <f t="shared" si="22"/>
        <v>93.18181818181819</v>
      </c>
      <c r="Q87" s="19">
        <f t="shared" si="23"/>
        <v>0</v>
      </c>
      <c r="R87" s="19">
        <f t="shared" si="24"/>
        <v>0</v>
      </c>
    </row>
    <row r="88" spans="1:18" ht="12.75">
      <c r="A88" s="20">
        <v>32656</v>
      </c>
      <c r="B88"/>
      <c r="C88"/>
      <c r="D88"/>
      <c r="E88"/>
      <c r="F88"/>
      <c r="G88"/>
      <c r="H88"/>
      <c r="I88"/>
      <c r="J88" s="19">
        <f t="shared" si="19"/>
        <v>0</v>
      </c>
      <c r="K88" s="19">
        <f t="shared" si="20"/>
        <v>0</v>
      </c>
      <c r="L88" s="19">
        <f t="shared" si="26"/>
        <v>21</v>
      </c>
      <c r="M88" s="19">
        <f t="shared" si="26"/>
        <v>20</v>
      </c>
      <c r="N88" s="15">
        <f t="shared" si="21"/>
        <v>0</v>
      </c>
      <c r="O88" s="22">
        <f t="shared" si="25"/>
        <v>21.431818181818183</v>
      </c>
      <c r="P88" s="15">
        <f t="shared" si="22"/>
        <v>93.18181818181819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/>
      <c r="C89"/>
      <c r="D89"/>
      <c r="E89"/>
      <c r="F89" s="1">
        <v>2</v>
      </c>
      <c r="G89"/>
      <c r="H89"/>
      <c r="I89"/>
      <c r="J89" s="19">
        <f t="shared" si="19"/>
        <v>0</v>
      </c>
      <c r="K89" s="19">
        <f t="shared" si="20"/>
        <v>2</v>
      </c>
      <c r="L89" s="19">
        <f t="shared" si="26"/>
        <v>21</v>
      </c>
      <c r="M89" s="19">
        <f t="shared" si="26"/>
        <v>22</v>
      </c>
      <c r="N89" s="15">
        <f t="shared" si="21"/>
        <v>1.0454545454545454</v>
      </c>
      <c r="O89" s="22">
        <f t="shared" si="25"/>
        <v>22.47727272727273</v>
      </c>
      <c r="P89" s="15">
        <f t="shared" si="22"/>
        <v>97.72727272727272</v>
      </c>
      <c r="Q89" s="19">
        <f t="shared" si="23"/>
        <v>2</v>
      </c>
      <c r="R89" s="19">
        <f t="shared" si="24"/>
        <v>0</v>
      </c>
    </row>
    <row r="90" spans="1:18" ht="12.75">
      <c r="A90" s="20">
        <v>32658</v>
      </c>
      <c r="B90"/>
      <c r="C90" s="1">
        <v>2</v>
      </c>
      <c r="D90"/>
      <c r="E90"/>
      <c r="F90"/>
      <c r="G90"/>
      <c r="H90"/>
      <c r="I90" s="1">
        <v>1</v>
      </c>
      <c r="J90" s="19">
        <f t="shared" si="19"/>
        <v>2</v>
      </c>
      <c r="K90" s="19">
        <f t="shared" si="20"/>
        <v>-1</v>
      </c>
      <c r="L90" s="19">
        <f t="shared" si="26"/>
        <v>23</v>
      </c>
      <c r="M90" s="19">
        <f t="shared" si="26"/>
        <v>21</v>
      </c>
      <c r="N90" s="15">
        <f t="shared" si="21"/>
        <v>0.5227272727272727</v>
      </c>
      <c r="O90" s="22">
        <f t="shared" si="25"/>
        <v>23.000000000000004</v>
      </c>
      <c r="P90" s="15">
        <f t="shared" si="22"/>
        <v>100</v>
      </c>
      <c r="Q90" s="19">
        <f t="shared" si="23"/>
        <v>2</v>
      </c>
      <c r="R90" s="19">
        <f t="shared" si="24"/>
        <v>1</v>
      </c>
    </row>
    <row r="91" spans="1:18" ht="12.75">
      <c r="A91" s="20">
        <v>32659</v>
      </c>
      <c r="B91"/>
      <c r="C91"/>
      <c r="D91"/>
      <c r="E91"/>
      <c r="F91"/>
      <c r="G91"/>
      <c r="H91"/>
      <c r="I91"/>
      <c r="J91" s="19">
        <f t="shared" si="19"/>
        <v>0</v>
      </c>
      <c r="K91" s="19">
        <f t="shared" si="20"/>
        <v>0</v>
      </c>
      <c r="L91" s="19">
        <f t="shared" si="26"/>
        <v>23</v>
      </c>
      <c r="M91" s="19">
        <f t="shared" si="26"/>
        <v>21</v>
      </c>
      <c r="N91" s="15">
        <f t="shared" si="21"/>
        <v>0</v>
      </c>
      <c r="O91" s="22">
        <f t="shared" si="25"/>
        <v>23.000000000000004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23</v>
      </c>
      <c r="M92" s="19">
        <f t="shared" si="26"/>
        <v>21</v>
      </c>
      <c r="N92" s="15">
        <f t="shared" si="21"/>
        <v>0</v>
      </c>
      <c r="O92" s="22">
        <f t="shared" si="25"/>
        <v>23.000000000000004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23</v>
      </c>
      <c r="M93" s="19">
        <f t="shared" si="26"/>
        <v>21</v>
      </c>
      <c r="N93" s="15">
        <f t="shared" si="21"/>
        <v>0</v>
      </c>
      <c r="O93" s="22">
        <f t="shared" si="25"/>
        <v>23.000000000000004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23</v>
      </c>
      <c r="M94" s="19">
        <f t="shared" si="26"/>
        <v>21</v>
      </c>
      <c r="N94" s="15">
        <f t="shared" si="21"/>
        <v>0</v>
      </c>
      <c r="O94" s="22">
        <f t="shared" si="25"/>
        <v>23.000000000000004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6</v>
      </c>
      <c r="C96" s="19">
        <f t="shared" si="27"/>
        <v>17</v>
      </c>
      <c r="D96" s="19">
        <f t="shared" si="27"/>
        <v>0</v>
      </c>
      <c r="E96" s="19">
        <f t="shared" si="27"/>
        <v>0</v>
      </c>
      <c r="F96" s="19">
        <f t="shared" si="27"/>
        <v>11</v>
      </c>
      <c r="G96" s="19">
        <f t="shared" si="27"/>
        <v>12</v>
      </c>
      <c r="H96" s="19">
        <f t="shared" si="27"/>
        <v>0</v>
      </c>
      <c r="I96" s="19">
        <f t="shared" si="27"/>
        <v>2</v>
      </c>
      <c r="J96" s="19">
        <f t="shared" si="27"/>
        <v>23</v>
      </c>
      <c r="K96" s="19">
        <f t="shared" si="27"/>
        <v>21</v>
      </c>
      <c r="L96" s="19"/>
      <c r="M96" s="19"/>
      <c r="N96" s="19">
        <f>SUM(N4:N94)</f>
        <v>23.000000000000004</v>
      </c>
      <c r="O96" s="19"/>
      <c r="P96" s="19"/>
      <c r="Q96" s="19">
        <f>SUM(Q4:Q94)</f>
        <v>46</v>
      </c>
      <c r="R96" s="19">
        <f>SUM(R4:R94)</f>
        <v>2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7" sqref="AC7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71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1986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51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51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/>
      <c r="C4"/>
      <c r="D4"/>
      <c r="E4"/>
      <c r="F4"/>
      <c r="G4"/>
      <c r="H4"/>
      <c r="I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/>
      <c r="C5"/>
      <c r="D5"/>
      <c r="E5"/>
      <c r="F5"/>
      <c r="G5"/>
      <c r="H5"/>
      <c r="I5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/>
      <c r="C6"/>
      <c r="D6"/>
      <c r="E6"/>
      <c r="F6"/>
      <c r="G6"/>
      <c r="H6"/>
      <c r="I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51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/>
      <c r="C7"/>
      <c r="D7"/>
      <c r="E7"/>
      <c r="F7"/>
      <c r="G7"/>
      <c r="H7"/>
      <c r="I7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/>
      <c r="C8"/>
      <c r="D8"/>
      <c r="E8"/>
      <c r="F8"/>
      <c r="G8"/>
      <c r="H8"/>
      <c r="I8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1.2941176470588236</v>
      </c>
      <c r="AA8" s="15">
        <f t="shared" si="6"/>
        <v>5.88235294117647</v>
      </c>
      <c r="AB8" s="22">
        <f>SUM(Q32:Q38)+SUM(R32:R38)</f>
        <v>3</v>
      </c>
      <c r="AC8" s="22">
        <f>100*SUM(Q32:Q38)/AB8</f>
        <v>100</v>
      </c>
    </row>
    <row r="9" spans="1:29" ht="15">
      <c r="A9" s="20">
        <v>32577</v>
      </c>
      <c r="B9"/>
      <c r="C9"/>
      <c r="D9"/>
      <c r="E9"/>
      <c r="F9"/>
      <c r="G9"/>
      <c r="H9"/>
      <c r="I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0.8627450980392157</v>
      </c>
      <c r="AA9" s="15">
        <f t="shared" si="6"/>
        <v>3.9215686274509807</v>
      </c>
      <c r="AB9" s="22">
        <f>SUM(Q39:Q45)+SUM(R39:R45)</f>
        <v>2</v>
      </c>
      <c r="AC9" s="22">
        <f>100*SUM(Q39:Q45)/AB9</f>
        <v>100</v>
      </c>
    </row>
    <row r="10" spans="1:29" ht="15">
      <c r="A10" s="20">
        <v>32578</v>
      </c>
      <c r="B10"/>
      <c r="C10"/>
      <c r="D10"/>
      <c r="E10"/>
      <c r="F10"/>
      <c r="G10"/>
      <c r="H10"/>
      <c r="I10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77.27272727272727</v>
      </c>
      <c r="W10" s="14"/>
      <c r="X10" s="25" t="s">
        <v>48</v>
      </c>
      <c r="Z10" s="22">
        <f>SUM(N46:N52)</f>
        <v>1.2941176470588236</v>
      </c>
      <c r="AA10" s="15">
        <f t="shared" si="6"/>
        <v>5.88235294117647</v>
      </c>
      <c r="AB10" s="22">
        <f>SUM(Q46:Q52)+SUM(R46:R52)</f>
        <v>3</v>
      </c>
      <c r="AC10" s="22">
        <f>100*SUM(Q46:Q52)/AB10</f>
        <v>100</v>
      </c>
    </row>
    <row r="11" spans="1:29" ht="15">
      <c r="A11" s="20">
        <v>32579</v>
      </c>
      <c r="B11"/>
      <c r="C11"/>
      <c r="D11"/>
      <c r="E11"/>
      <c r="F11"/>
      <c r="G11"/>
      <c r="H11"/>
      <c r="I1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65.51724137931035</v>
      </c>
      <c r="W11" s="14"/>
      <c r="Y11" s="25" t="s">
        <v>49</v>
      </c>
      <c r="Z11" s="22">
        <f>SUM(N53:N59)</f>
        <v>0.8627450980392157</v>
      </c>
      <c r="AA11" s="15">
        <f t="shared" si="6"/>
        <v>3.9215686274509807</v>
      </c>
      <c r="AB11" s="22">
        <f>SUM(Q53:Q59)+SUM(R53:R59)</f>
        <v>2</v>
      </c>
      <c r="AC11" s="22">
        <f>100*SUM(Q53:Q59)/AB11</f>
        <v>100</v>
      </c>
    </row>
    <row r="12" spans="1:29" ht="15">
      <c r="A12" s="20">
        <v>32580</v>
      </c>
      <c r="B12"/>
      <c r="C12"/>
      <c r="D12"/>
      <c r="E12"/>
      <c r="F12"/>
      <c r="G12"/>
      <c r="H12"/>
      <c r="I1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70.58823529411765</v>
      </c>
      <c r="W12" s="14"/>
      <c r="X12" s="25" t="s">
        <v>51</v>
      </c>
      <c r="Z12" s="22">
        <f>SUM(N60:N66)</f>
        <v>1.7254901960784315</v>
      </c>
      <c r="AA12" s="15">
        <f t="shared" si="6"/>
        <v>7.843137254901961</v>
      </c>
      <c r="AB12" s="22">
        <f>SUM(Q60:Q66)+SUM(R60:R66)</f>
        <v>4</v>
      </c>
      <c r="AC12" s="22">
        <f>100*SUM(Q60:Q66)/AB12</f>
        <v>100</v>
      </c>
    </row>
    <row r="13" spans="1:29" ht="15">
      <c r="A13" s="20">
        <v>32581</v>
      </c>
      <c r="B13"/>
      <c r="C13"/>
      <c r="D13"/>
      <c r="E13"/>
      <c r="F13"/>
      <c r="G13"/>
      <c r="H13"/>
      <c r="I13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5.176470588235294</v>
      </c>
      <c r="AA13" s="15">
        <f t="shared" si="6"/>
        <v>23.52941176470588</v>
      </c>
      <c r="AB13" s="22">
        <f>SUM(Q67:Q73)+SUM(R67:R73)</f>
        <v>12</v>
      </c>
      <c r="AC13" s="22">
        <f>100*SUM(Q67:Q73)/AB13</f>
        <v>100</v>
      </c>
    </row>
    <row r="14" spans="1:29" ht="15">
      <c r="A14" s="20">
        <v>32582</v>
      </c>
      <c r="B14"/>
      <c r="C14"/>
      <c r="D14"/>
      <c r="E14"/>
      <c r="F14"/>
      <c r="G14"/>
      <c r="H14"/>
      <c r="I1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5.176470588235295</v>
      </c>
      <c r="AA14" s="15">
        <f t="shared" si="6"/>
        <v>23.529411764705888</v>
      </c>
      <c r="AB14" s="22">
        <f>SUM(Q74:Q80)+SUM(R74:R80)</f>
        <v>12</v>
      </c>
      <c r="AC14" s="22">
        <f>100*SUM(Q74:Q80)/AB14</f>
        <v>100</v>
      </c>
    </row>
    <row r="15" spans="1:29" ht="15">
      <c r="A15" s="20">
        <v>32583</v>
      </c>
      <c r="B15"/>
      <c r="C15"/>
      <c r="D15"/>
      <c r="E15"/>
      <c r="F15"/>
      <c r="G15"/>
      <c r="H15"/>
      <c r="I15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5.176470588235295</v>
      </c>
      <c r="AA15" s="15">
        <f t="shared" si="6"/>
        <v>23.529411764705888</v>
      </c>
      <c r="AB15" s="22">
        <f>SUM(Q81:Q87)+SUM(R81:R87)</f>
        <v>12</v>
      </c>
      <c r="AC15" s="22">
        <f>100*SUM(Q81:Q87)/AB15</f>
        <v>100</v>
      </c>
    </row>
    <row r="16" spans="1:29" ht="12.75">
      <c r="A16" s="20">
        <v>32584</v>
      </c>
      <c r="B16"/>
      <c r="C16"/>
      <c r="D16"/>
      <c r="E16"/>
      <c r="F16"/>
      <c r="G16"/>
      <c r="H16"/>
      <c r="I1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0.43137254901960786</v>
      </c>
      <c r="AA16" s="15">
        <f t="shared" si="6"/>
        <v>1.9607843137254903</v>
      </c>
      <c r="AB16" s="22">
        <f>SUM(Q88:Q94)+SUM(R88:R94)</f>
        <v>1</v>
      </c>
      <c r="AC16" s="22">
        <f>100*SUM(Q88:Q94)/AB16</f>
        <v>100</v>
      </c>
    </row>
    <row r="17" spans="1:29" ht="15">
      <c r="A17" s="20">
        <v>32585</v>
      </c>
      <c r="B17"/>
      <c r="C17"/>
      <c r="D17"/>
      <c r="E17"/>
      <c r="F17"/>
      <c r="G17"/>
      <c r="H17"/>
      <c r="I17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22</v>
      </c>
      <c r="AA17" s="19">
        <f>SUM(AA4:AA16)</f>
        <v>100</v>
      </c>
      <c r="AB17" s="19">
        <f>SUM(AB4:AB16)</f>
        <v>51</v>
      </c>
      <c r="AC17" s="22"/>
    </row>
    <row r="18" spans="1:27" ht="12.75">
      <c r="A18" s="20">
        <v>32586</v>
      </c>
      <c r="B18"/>
      <c r="C18"/>
      <c r="D18"/>
      <c r="E18"/>
      <c r="F18"/>
      <c r="G18"/>
      <c r="H18"/>
      <c r="I18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/>
      <c r="C19"/>
      <c r="D19"/>
      <c r="E19"/>
      <c r="F19"/>
      <c r="G19"/>
      <c r="H19"/>
      <c r="I19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/>
      <c r="C20"/>
      <c r="D20"/>
      <c r="E20"/>
      <c r="F20"/>
      <c r="G20"/>
      <c r="H20"/>
      <c r="I20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/>
      <c r="C21"/>
      <c r="D21"/>
      <c r="E21"/>
      <c r="F21"/>
      <c r="G21"/>
      <c r="H21"/>
      <c r="I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/>
      <c r="C22"/>
      <c r="D22"/>
      <c r="E22"/>
      <c r="F22"/>
      <c r="G22"/>
      <c r="H22"/>
      <c r="I22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/>
      <c r="C23"/>
      <c r="D23"/>
      <c r="E23"/>
      <c r="F23"/>
      <c r="G23"/>
      <c r="H23"/>
      <c r="I23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/>
      <c r="C24"/>
      <c r="D24"/>
      <c r="E24"/>
      <c r="F24"/>
      <c r="G24"/>
      <c r="H24"/>
      <c r="I24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/>
      <c r="C25"/>
      <c r="D25"/>
      <c r="E25"/>
      <c r="F25"/>
      <c r="G25"/>
      <c r="H25"/>
      <c r="I25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/>
      <c r="C26"/>
      <c r="D26"/>
      <c r="E26"/>
      <c r="F26"/>
      <c r="G26"/>
      <c r="H26"/>
      <c r="I26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/>
      <c r="C27"/>
      <c r="D27"/>
      <c r="E27"/>
      <c r="F27"/>
      <c r="G27"/>
      <c r="H27"/>
      <c r="I27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/>
      <c r="C28"/>
      <c r="D28"/>
      <c r="E28"/>
      <c r="F28"/>
      <c r="G28"/>
      <c r="H28"/>
      <c r="I28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/>
      <c r="C29"/>
      <c r="D29"/>
      <c r="E29"/>
      <c r="F29"/>
      <c r="G29"/>
      <c r="H29"/>
      <c r="I29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/>
      <c r="C30"/>
      <c r="D30"/>
      <c r="E30"/>
      <c r="F30"/>
      <c r="G30"/>
      <c r="H30"/>
      <c r="I30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/>
      <c r="C31"/>
      <c r="D31"/>
      <c r="E31"/>
      <c r="F31"/>
      <c r="G31"/>
      <c r="H31"/>
      <c r="I31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/>
      <c r="C32"/>
      <c r="D32"/>
      <c r="E32"/>
      <c r="F32"/>
      <c r="G32"/>
      <c r="H32"/>
      <c r="I32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/>
      <c r="C33"/>
      <c r="D33"/>
      <c r="E33"/>
      <c r="F33"/>
      <c r="G33"/>
      <c r="H33"/>
      <c r="I33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/>
      <c r="C34" s="1">
        <v>1</v>
      </c>
      <c r="D34"/>
      <c r="E34"/>
      <c r="F34"/>
      <c r="G34"/>
      <c r="H34"/>
      <c r="I34"/>
      <c r="J34" s="19">
        <f t="shared" si="0"/>
        <v>1</v>
      </c>
      <c r="K34" s="19">
        <f t="shared" si="1"/>
        <v>0</v>
      </c>
      <c r="L34" s="19">
        <f t="shared" si="9"/>
        <v>1</v>
      </c>
      <c r="M34" s="19">
        <f t="shared" si="9"/>
        <v>0</v>
      </c>
      <c r="N34" s="15">
        <f t="shared" si="2"/>
        <v>0.43137254901960786</v>
      </c>
      <c r="O34" s="22">
        <f t="shared" si="8"/>
        <v>0.43137254901960786</v>
      </c>
      <c r="P34" s="15">
        <f t="shared" si="3"/>
        <v>1.9607843137254903</v>
      </c>
      <c r="Q34" s="19">
        <f t="shared" si="4"/>
        <v>1</v>
      </c>
      <c r="R34" s="19">
        <f t="shared" si="5"/>
        <v>0</v>
      </c>
    </row>
    <row r="35" spans="1:18" ht="12.75">
      <c r="A35" s="20">
        <v>32603</v>
      </c>
      <c r="B35" s="1">
        <v>1</v>
      </c>
      <c r="C35"/>
      <c r="D35"/>
      <c r="E35"/>
      <c r="F35"/>
      <c r="G35"/>
      <c r="H35"/>
      <c r="I35"/>
      <c r="J35" s="19">
        <f t="shared" si="0"/>
        <v>1</v>
      </c>
      <c r="K35" s="19">
        <f t="shared" si="1"/>
        <v>0</v>
      </c>
      <c r="L35" s="19">
        <f t="shared" si="9"/>
        <v>2</v>
      </c>
      <c r="M35" s="19">
        <f t="shared" si="9"/>
        <v>0</v>
      </c>
      <c r="N35" s="15">
        <f t="shared" si="2"/>
        <v>0.43137254901960786</v>
      </c>
      <c r="O35" s="22">
        <f t="shared" si="8"/>
        <v>0.8627450980392157</v>
      </c>
      <c r="P35" s="15">
        <f t="shared" si="3"/>
        <v>3.9215686274509807</v>
      </c>
      <c r="Q35" s="19">
        <f t="shared" si="4"/>
        <v>1</v>
      </c>
      <c r="R35" s="19">
        <f t="shared" si="5"/>
        <v>0</v>
      </c>
    </row>
    <row r="36" spans="1:18" ht="12.75">
      <c r="A36" s="20">
        <v>32604</v>
      </c>
      <c r="B36"/>
      <c r="C36"/>
      <c r="D36"/>
      <c r="E36"/>
      <c r="F36"/>
      <c r="G36"/>
      <c r="H36"/>
      <c r="I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2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0.8627450980392157</v>
      </c>
      <c r="P36" s="15">
        <f aca="true" t="shared" si="13" ref="P36:P67">O36*100/$N$96</f>
        <v>3.9215686274509807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/>
      <c r="C37"/>
      <c r="D37"/>
      <c r="E37"/>
      <c r="F37"/>
      <c r="G37"/>
      <c r="H37"/>
      <c r="I37"/>
      <c r="J37" s="19">
        <f t="shared" si="10"/>
        <v>0</v>
      </c>
      <c r="K37" s="19">
        <f t="shared" si="11"/>
        <v>0</v>
      </c>
      <c r="L37" s="19">
        <f t="shared" si="9"/>
        <v>2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0.8627450980392157</v>
      </c>
      <c r="P37" s="15">
        <f t="shared" si="13"/>
        <v>3.9215686274509807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/>
      <c r="C38"/>
      <c r="D38"/>
      <c r="E38"/>
      <c r="F38"/>
      <c r="G38" s="1">
        <v>1</v>
      </c>
      <c r="H38"/>
      <c r="I38"/>
      <c r="J38" s="19">
        <f t="shared" si="10"/>
        <v>0</v>
      </c>
      <c r="K38" s="19">
        <f t="shared" si="11"/>
        <v>1</v>
      </c>
      <c r="L38" s="19">
        <f t="shared" si="9"/>
        <v>2</v>
      </c>
      <c r="M38" s="19">
        <f t="shared" si="9"/>
        <v>1</v>
      </c>
      <c r="N38" s="15">
        <f t="shared" si="12"/>
        <v>0.43137254901960786</v>
      </c>
      <c r="O38" s="22">
        <f t="shared" si="16"/>
        <v>1.2941176470588236</v>
      </c>
      <c r="P38" s="15">
        <f t="shared" si="13"/>
        <v>5.88235294117647</v>
      </c>
      <c r="Q38" s="19">
        <f t="shared" si="14"/>
        <v>1</v>
      </c>
      <c r="R38" s="19">
        <f t="shared" si="15"/>
        <v>0</v>
      </c>
    </row>
    <row r="39" spans="1:19" ht="12.75">
      <c r="A39" s="20">
        <v>32607</v>
      </c>
      <c r="B39"/>
      <c r="C39"/>
      <c r="D39"/>
      <c r="E39"/>
      <c r="F39"/>
      <c r="G39"/>
      <c r="H39"/>
      <c r="I39"/>
      <c r="J39" s="19">
        <f t="shared" si="10"/>
        <v>0</v>
      </c>
      <c r="K39" s="19">
        <f t="shared" si="11"/>
        <v>0</v>
      </c>
      <c r="L39" s="19">
        <f t="shared" si="9"/>
        <v>2</v>
      </c>
      <c r="M39" s="19">
        <f t="shared" si="9"/>
        <v>1</v>
      </c>
      <c r="N39" s="15">
        <f t="shared" si="12"/>
        <v>0</v>
      </c>
      <c r="O39" s="22">
        <f t="shared" si="16"/>
        <v>1.2941176470588236</v>
      </c>
      <c r="P39" s="15">
        <f t="shared" si="13"/>
        <v>5.88235294117647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/>
      <c r="C40"/>
      <c r="D40"/>
      <c r="E40"/>
      <c r="F40"/>
      <c r="G40"/>
      <c r="H40"/>
      <c r="I40"/>
      <c r="J40" s="19">
        <f t="shared" si="10"/>
        <v>0</v>
      </c>
      <c r="K40" s="19">
        <f t="shared" si="11"/>
        <v>0</v>
      </c>
      <c r="L40" s="19">
        <f t="shared" si="9"/>
        <v>2</v>
      </c>
      <c r="M40" s="19">
        <f t="shared" si="9"/>
        <v>1</v>
      </c>
      <c r="N40" s="15">
        <f t="shared" si="12"/>
        <v>0</v>
      </c>
      <c r="O40" s="22">
        <f t="shared" si="16"/>
        <v>1.2941176470588236</v>
      </c>
      <c r="P40" s="15">
        <f t="shared" si="13"/>
        <v>5.88235294117647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/>
      <c r="C41"/>
      <c r="D41"/>
      <c r="E41"/>
      <c r="F41"/>
      <c r="G41"/>
      <c r="H41"/>
      <c r="I41"/>
      <c r="J41" s="19">
        <f t="shared" si="10"/>
        <v>0</v>
      </c>
      <c r="K41" s="19">
        <f t="shared" si="11"/>
        <v>0</v>
      </c>
      <c r="L41" s="19">
        <f t="shared" si="9"/>
        <v>2</v>
      </c>
      <c r="M41" s="19">
        <f t="shared" si="9"/>
        <v>1</v>
      </c>
      <c r="N41" s="15">
        <f t="shared" si="12"/>
        <v>0</v>
      </c>
      <c r="O41" s="22">
        <f t="shared" si="16"/>
        <v>1.2941176470588236</v>
      </c>
      <c r="P41" s="15">
        <f t="shared" si="13"/>
        <v>5.88235294117647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/>
      <c r="C42" s="1">
        <v>1</v>
      </c>
      <c r="D42"/>
      <c r="E42"/>
      <c r="F42"/>
      <c r="G42"/>
      <c r="H42"/>
      <c r="I42"/>
      <c r="J42" s="19">
        <f t="shared" si="10"/>
        <v>1</v>
      </c>
      <c r="K42" s="19">
        <f t="shared" si="11"/>
        <v>0</v>
      </c>
      <c r="L42" s="19">
        <f t="shared" si="9"/>
        <v>3</v>
      </c>
      <c r="M42" s="19">
        <f t="shared" si="9"/>
        <v>1</v>
      </c>
      <c r="N42" s="15">
        <f t="shared" si="12"/>
        <v>0.43137254901960786</v>
      </c>
      <c r="O42" s="22">
        <f t="shared" si="16"/>
        <v>1.7254901960784315</v>
      </c>
      <c r="P42" s="15">
        <f t="shared" si="13"/>
        <v>7.843137254901961</v>
      </c>
      <c r="Q42" s="19">
        <f t="shared" si="14"/>
        <v>1</v>
      </c>
      <c r="R42" s="19">
        <f t="shared" si="15"/>
        <v>0</v>
      </c>
    </row>
    <row r="43" spans="1:18" ht="12.75">
      <c r="A43" s="20">
        <v>32611</v>
      </c>
      <c r="B43"/>
      <c r="C43"/>
      <c r="D43"/>
      <c r="E43"/>
      <c r="F43"/>
      <c r="G43"/>
      <c r="H43"/>
      <c r="I43"/>
      <c r="J43" s="19">
        <f t="shared" si="10"/>
        <v>0</v>
      </c>
      <c r="K43" s="19">
        <f t="shared" si="11"/>
        <v>0</v>
      </c>
      <c r="L43" s="19">
        <f t="shared" si="9"/>
        <v>3</v>
      </c>
      <c r="M43" s="19">
        <f t="shared" si="9"/>
        <v>1</v>
      </c>
      <c r="N43" s="15">
        <f t="shared" si="12"/>
        <v>0</v>
      </c>
      <c r="O43" s="22">
        <f t="shared" si="16"/>
        <v>1.7254901960784315</v>
      </c>
      <c r="P43" s="15">
        <f t="shared" si="13"/>
        <v>7.843137254901961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/>
      <c r="C44"/>
      <c r="D44"/>
      <c r="E44"/>
      <c r="F44" s="1">
        <v>1</v>
      </c>
      <c r="G44"/>
      <c r="H44"/>
      <c r="I44"/>
      <c r="J44" s="19">
        <f t="shared" si="10"/>
        <v>0</v>
      </c>
      <c r="K44" s="19">
        <f t="shared" si="11"/>
        <v>1</v>
      </c>
      <c r="L44" s="19">
        <f t="shared" si="9"/>
        <v>3</v>
      </c>
      <c r="M44" s="19">
        <f t="shared" si="9"/>
        <v>2</v>
      </c>
      <c r="N44" s="15">
        <f t="shared" si="12"/>
        <v>0.43137254901960786</v>
      </c>
      <c r="O44" s="22">
        <f t="shared" si="16"/>
        <v>2.1568627450980395</v>
      </c>
      <c r="P44" s="15">
        <f t="shared" si="13"/>
        <v>9.803921568627452</v>
      </c>
      <c r="Q44" s="19">
        <f t="shared" si="14"/>
        <v>1</v>
      </c>
      <c r="R44" s="19">
        <f t="shared" si="15"/>
        <v>0</v>
      </c>
    </row>
    <row r="45" spans="1:18" ht="12.75">
      <c r="A45" s="20">
        <v>32613</v>
      </c>
      <c r="B45"/>
      <c r="C45"/>
      <c r="D45"/>
      <c r="E45"/>
      <c r="F45"/>
      <c r="G45"/>
      <c r="H45"/>
      <c r="I45"/>
      <c r="J45" s="19">
        <f t="shared" si="10"/>
        <v>0</v>
      </c>
      <c r="K45" s="19">
        <f t="shared" si="11"/>
        <v>0</v>
      </c>
      <c r="L45" s="19">
        <f aca="true" t="shared" si="17" ref="L45:M64">L44+J45</f>
        <v>3</v>
      </c>
      <c r="M45" s="19">
        <f t="shared" si="17"/>
        <v>2</v>
      </c>
      <c r="N45" s="15">
        <f t="shared" si="12"/>
        <v>0</v>
      </c>
      <c r="O45" s="22">
        <f t="shared" si="16"/>
        <v>2.1568627450980395</v>
      </c>
      <c r="P45" s="15">
        <f t="shared" si="13"/>
        <v>9.803921568627452</v>
      </c>
      <c r="Q45" s="19">
        <f t="shared" si="14"/>
        <v>0</v>
      </c>
      <c r="R45" s="19">
        <f t="shared" si="15"/>
        <v>0</v>
      </c>
    </row>
    <row r="46" spans="1:18" ht="12.75">
      <c r="A46" s="20">
        <v>32614</v>
      </c>
      <c r="B46"/>
      <c r="C46"/>
      <c r="D46"/>
      <c r="E46"/>
      <c r="F46"/>
      <c r="G46"/>
      <c r="H46"/>
      <c r="I46"/>
      <c r="J46" s="19">
        <f t="shared" si="10"/>
        <v>0</v>
      </c>
      <c r="K46" s="19">
        <f t="shared" si="11"/>
        <v>0</v>
      </c>
      <c r="L46" s="19">
        <f t="shared" si="17"/>
        <v>3</v>
      </c>
      <c r="M46" s="19">
        <f t="shared" si="17"/>
        <v>2</v>
      </c>
      <c r="N46" s="15">
        <f t="shared" si="12"/>
        <v>0</v>
      </c>
      <c r="O46" s="22">
        <f t="shared" si="16"/>
        <v>2.1568627450980395</v>
      </c>
      <c r="P46" s="15">
        <f t="shared" si="13"/>
        <v>9.803921568627452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/>
      <c r="C47"/>
      <c r="D47"/>
      <c r="E47"/>
      <c r="F47"/>
      <c r="G47"/>
      <c r="H47"/>
      <c r="I47"/>
      <c r="J47" s="19">
        <f t="shared" si="10"/>
        <v>0</v>
      </c>
      <c r="K47" s="19">
        <f t="shared" si="11"/>
        <v>0</v>
      </c>
      <c r="L47" s="19">
        <f t="shared" si="17"/>
        <v>3</v>
      </c>
      <c r="M47" s="19">
        <f t="shared" si="17"/>
        <v>2</v>
      </c>
      <c r="N47" s="15">
        <f t="shared" si="12"/>
        <v>0</v>
      </c>
      <c r="O47" s="22">
        <f t="shared" si="16"/>
        <v>2.1568627450980395</v>
      </c>
      <c r="P47" s="15">
        <f t="shared" si="13"/>
        <v>9.803921568627452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/>
      <c r="C48"/>
      <c r="D48"/>
      <c r="E48"/>
      <c r="F48"/>
      <c r="G48" s="1">
        <v>1</v>
      </c>
      <c r="H48"/>
      <c r="I48"/>
      <c r="J48" s="19">
        <f t="shared" si="10"/>
        <v>0</v>
      </c>
      <c r="K48" s="19">
        <f t="shared" si="11"/>
        <v>1</v>
      </c>
      <c r="L48" s="19">
        <f t="shared" si="17"/>
        <v>3</v>
      </c>
      <c r="M48" s="19">
        <f t="shared" si="17"/>
        <v>3</v>
      </c>
      <c r="N48" s="15">
        <f t="shared" si="12"/>
        <v>0.43137254901960786</v>
      </c>
      <c r="O48" s="22">
        <f t="shared" si="16"/>
        <v>2.5882352941176476</v>
      </c>
      <c r="P48" s="15">
        <f t="shared" si="13"/>
        <v>11.764705882352944</v>
      </c>
      <c r="Q48" s="19">
        <f t="shared" si="14"/>
        <v>1</v>
      </c>
      <c r="R48" s="19">
        <f t="shared" si="15"/>
        <v>0</v>
      </c>
    </row>
    <row r="49" spans="1:18" ht="12.75">
      <c r="A49" s="20">
        <v>32617</v>
      </c>
      <c r="B49"/>
      <c r="C49"/>
      <c r="D49"/>
      <c r="E49"/>
      <c r="F49"/>
      <c r="G49"/>
      <c r="H49"/>
      <c r="I49"/>
      <c r="J49" s="19">
        <f t="shared" si="10"/>
        <v>0</v>
      </c>
      <c r="K49" s="19">
        <f t="shared" si="11"/>
        <v>0</v>
      </c>
      <c r="L49" s="19">
        <f t="shared" si="17"/>
        <v>3</v>
      </c>
      <c r="M49" s="19">
        <f t="shared" si="17"/>
        <v>3</v>
      </c>
      <c r="N49" s="15">
        <f t="shared" si="12"/>
        <v>0</v>
      </c>
      <c r="O49" s="22">
        <f t="shared" si="16"/>
        <v>2.5882352941176476</v>
      </c>
      <c r="P49" s="15">
        <f t="shared" si="13"/>
        <v>11.764705882352944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/>
      <c r="C50" s="1">
        <v>1</v>
      </c>
      <c r="D50"/>
      <c r="E50"/>
      <c r="F50"/>
      <c r="G50"/>
      <c r="H50"/>
      <c r="I50"/>
      <c r="J50" s="19">
        <f t="shared" si="10"/>
        <v>1</v>
      </c>
      <c r="K50" s="19">
        <f t="shared" si="11"/>
        <v>0</v>
      </c>
      <c r="L50" s="19">
        <f t="shared" si="17"/>
        <v>4</v>
      </c>
      <c r="M50" s="19">
        <f t="shared" si="17"/>
        <v>3</v>
      </c>
      <c r="N50" s="15">
        <f t="shared" si="12"/>
        <v>0.43137254901960786</v>
      </c>
      <c r="O50" s="22">
        <f t="shared" si="16"/>
        <v>3.0196078431372557</v>
      </c>
      <c r="P50" s="15">
        <f t="shared" si="13"/>
        <v>13.725490196078436</v>
      </c>
      <c r="Q50" s="19">
        <f t="shared" si="14"/>
        <v>1</v>
      </c>
      <c r="R50" s="19">
        <f t="shared" si="15"/>
        <v>0</v>
      </c>
    </row>
    <row r="51" spans="1:18" ht="12.75">
      <c r="A51" s="20">
        <v>32619</v>
      </c>
      <c r="B51"/>
      <c r="C51"/>
      <c r="D51"/>
      <c r="E51"/>
      <c r="F51"/>
      <c r="G51"/>
      <c r="H51"/>
      <c r="I51"/>
      <c r="J51" s="19">
        <f t="shared" si="10"/>
        <v>0</v>
      </c>
      <c r="K51" s="19">
        <f t="shared" si="11"/>
        <v>0</v>
      </c>
      <c r="L51" s="19">
        <f t="shared" si="17"/>
        <v>4</v>
      </c>
      <c r="M51" s="19">
        <f t="shared" si="17"/>
        <v>3</v>
      </c>
      <c r="N51" s="15">
        <f t="shared" si="12"/>
        <v>0</v>
      </c>
      <c r="O51" s="22">
        <f t="shared" si="16"/>
        <v>3.0196078431372557</v>
      </c>
      <c r="P51" s="15">
        <f t="shared" si="13"/>
        <v>13.725490196078436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/>
      <c r="C52"/>
      <c r="D52"/>
      <c r="E52"/>
      <c r="F52" s="1">
        <v>1</v>
      </c>
      <c r="G52"/>
      <c r="H52"/>
      <c r="I52"/>
      <c r="J52" s="19">
        <f t="shared" si="10"/>
        <v>0</v>
      </c>
      <c r="K52" s="19">
        <f t="shared" si="11"/>
        <v>1</v>
      </c>
      <c r="L52" s="19">
        <f t="shared" si="17"/>
        <v>4</v>
      </c>
      <c r="M52" s="19">
        <f t="shared" si="17"/>
        <v>4</v>
      </c>
      <c r="N52" s="15">
        <f t="shared" si="12"/>
        <v>0.43137254901960786</v>
      </c>
      <c r="O52" s="22">
        <f t="shared" si="16"/>
        <v>3.450980392156864</v>
      </c>
      <c r="P52" s="15">
        <f t="shared" si="13"/>
        <v>15.686274509803924</v>
      </c>
      <c r="Q52" s="19">
        <f t="shared" si="14"/>
        <v>1</v>
      </c>
      <c r="R52" s="19">
        <f t="shared" si="15"/>
        <v>0</v>
      </c>
    </row>
    <row r="53" spans="1:19" ht="12.75">
      <c r="A53" s="20">
        <v>32621</v>
      </c>
      <c r="B53"/>
      <c r="C53"/>
      <c r="D53"/>
      <c r="E53"/>
      <c r="F53"/>
      <c r="G53"/>
      <c r="H53"/>
      <c r="I53"/>
      <c r="J53" s="19">
        <f t="shared" si="10"/>
        <v>0</v>
      </c>
      <c r="K53" s="19">
        <f t="shared" si="11"/>
        <v>0</v>
      </c>
      <c r="L53" s="19">
        <f t="shared" si="17"/>
        <v>4</v>
      </c>
      <c r="M53" s="19">
        <f t="shared" si="17"/>
        <v>4</v>
      </c>
      <c r="N53" s="15">
        <f t="shared" si="12"/>
        <v>0</v>
      </c>
      <c r="O53" s="22">
        <f t="shared" si="16"/>
        <v>3.450980392156864</v>
      </c>
      <c r="P53" s="15">
        <f t="shared" si="13"/>
        <v>15.686274509803924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/>
      <c r="C54"/>
      <c r="D54"/>
      <c r="E54"/>
      <c r="F54"/>
      <c r="G54"/>
      <c r="H54"/>
      <c r="I54"/>
      <c r="J54" s="19">
        <f t="shared" si="10"/>
        <v>0</v>
      </c>
      <c r="K54" s="19">
        <f t="shared" si="11"/>
        <v>0</v>
      </c>
      <c r="L54" s="19">
        <f t="shared" si="17"/>
        <v>4</v>
      </c>
      <c r="M54" s="19">
        <f t="shared" si="17"/>
        <v>4</v>
      </c>
      <c r="N54" s="15">
        <f t="shared" si="12"/>
        <v>0</v>
      </c>
      <c r="O54" s="22">
        <f t="shared" si="16"/>
        <v>3.450980392156864</v>
      </c>
      <c r="P54" s="15">
        <f t="shared" si="13"/>
        <v>15.686274509803924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/>
      <c r="C55"/>
      <c r="D55"/>
      <c r="E55"/>
      <c r="F55"/>
      <c r="G55"/>
      <c r="H55"/>
      <c r="I55"/>
      <c r="J55" s="19">
        <f t="shared" si="10"/>
        <v>0</v>
      </c>
      <c r="K55" s="19">
        <f t="shared" si="11"/>
        <v>0</v>
      </c>
      <c r="L55" s="19">
        <f t="shared" si="17"/>
        <v>4</v>
      </c>
      <c r="M55" s="19">
        <f t="shared" si="17"/>
        <v>4</v>
      </c>
      <c r="N55" s="15">
        <f t="shared" si="12"/>
        <v>0</v>
      </c>
      <c r="O55" s="22">
        <f t="shared" si="16"/>
        <v>3.450980392156864</v>
      </c>
      <c r="P55" s="15">
        <f t="shared" si="13"/>
        <v>15.686274509803924</v>
      </c>
      <c r="Q55" s="19">
        <f t="shared" si="14"/>
        <v>0</v>
      </c>
      <c r="R55" s="19">
        <f t="shared" si="15"/>
        <v>0</v>
      </c>
    </row>
    <row r="56" spans="1:18" ht="12.75">
      <c r="A56" s="20">
        <v>32624</v>
      </c>
      <c r="B56"/>
      <c r="C56"/>
      <c r="D56"/>
      <c r="E56"/>
      <c r="F56"/>
      <c r="G56"/>
      <c r="H56"/>
      <c r="I56"/>
      <c r="J56" s="19">
        <f t="shared" si="10"/>
        <v>0</v>
      </c>
      <c r="K56" s="19">
        <f t="shared" si="11"/>
        <v>0</v>
      </c>
      <c r="L56" s="19">
        <f t="shared" si="17"/>
        <v>4</v>
      </c>
      <c r="M56" s="19">
        <f t="shared" si="17"/>
        <v>4</v>
      </c>
      <c r="N56" s="15">
        <f t="shared" si="12"/>
        <v>0</v>
      </c>
      <c r="O56" s="22">
        <f t="shared" si="16"/>
        <v>3.450980392156864</v>
      </c>
      <c r="P56" s="15">
        <f t="shared" si="13"/>
        <v>15.686274509803924</v>
      </c>
      <c r="Q56" s="19">
        <f t="shared" si="14"/>
        <v>0</v>
      </c>
      <c r="R56" s="19">
        <f t="shared" si="15"/>
        <v>0</v>
      </c>
    </row>
    <row r="57" spans="1:18" ht="12.75">
      <c r="A57" s="20">
        <v>32625</v>
      </c>
      <c r="B57"/>
      <c r="C57"/>
      <c r="D57"/>
      <c r="E57"/>
      <c r="F57" s="1">
        <v>1</v>
      </c>
      <c r="G57"/>
      <c r="H57"/>
      <c r="I57"/>
      <c r="J57" s="19">
        <f t="shared" si="10"/>
        <v>0</v>
      </c>
      <c r="K57" s="19">
        <f t="shared" si="11"/>
        <v>1</v>
      </c>
      <c r="L57" s="19">
        <f t="shared" si="17"/>
        <v>4</v>
      </c>
      <c r="M57" s="19">
        <f t="shared" si="17"/>
        <v>5</v>
      </c>
      <c r="N57" s="15">
        <f t="shared" si="12"/>
        <v>0.43137254901960786</v>
      </c>
      <c r="O57" s="22">
        <f t="shared" si="16"/>
        <v>3.882352941176472</v>
      </c>
      <c r="P57" s="15">
        <f t="shared" si="13"/>
        <v>17.647058823529417</v>
      </c>
      <c r="Q57" s="19">
        <f t="shared" si="14"/>
        <v>1</v>
      </c>
      <c r="R57" s="19">
        <f t="shared" si="15"/>
        <v>0</v>
      </c>
    </row>
    <row r="58" spans="1:18" ht="12.75">
      <c r="A58" s="20">
        <v>32626</v>
      </c>
      <c r="B58"/>
      <c r="C58"/>
      <c r="D58"/>
      <c r="E58"/>
      <c r="F58"/>
      <c r="G58"/>
      <c r="H58"/>
      <c r="I58"/>
      <c r="J58" s="19">
        <f t="shared" si="10"/>
        <v>0</v>
      </c>
      <c r="K58" s="19">
        <f t="shared" si="11"/>
        <v>0</v>
      </c>
      <c r="L58" s="19">
        <f t="shared" si="17"/>
        <v>4</v>
      </c>
      <c r="M58" s="19">
        <f t="shared" si="17"/>
        <v>5</v>
      </c>
      <c r="N58" s="15">
        <f t="shared" si="12"/>
        <v>0</v>
      </c>
      <c r="O58" s="22">
        <f t="shared" si="16"/>
        <v>3.882352941176472</v>
      </c>
      <c r="P58" s="15">
        <f t="shared" si="13"/>
        <v>17.647058823529417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/>
      <c r="C59" s="1">
        <v>1</v>
      </c>
      <c r="D59"/>
      <c r="E59"/>
      <c r="F59"/>
      <c r="G59"/>
      <c r="H59"/>
      <c r="I59"/>
      <c r="J59" s="19">
        <f t="shared" si="10"/>
        <v>1</v>
      </c>
      <c r="K59" s="19">
        <f t="shared" si="11"/>
        <v>0</v>
      </c>
      <c r="L59" s="19">
        <f t="shared" si="17"/>
        <v>5</v>
      </c>
      <c r="M59" s="19">
        <f t="shared" si="17"/>
        <v>5</v>
      </c>
      <c r="N59" s="15">
        <f t="shared" si="12"/>
        <v>0.43137254901960786</v>
      </c>
      <c r="O59" s="22">
        <f t="shared" si="16"/>
        <v>4.31372549019608</v>
      </c>
      <c r="P59" s="15">
        <f t="shared" si="13"/>
        <v>19.60784313725491</v>
      </c>
      <c r="Q59" s="19">
        <f t="shared" si="14"/>
        <v>1</v>
      </c>
      <c r="R59" s="19">
        <f t="shared" si="15"/>
        <v>0</v>
      </c>
    </row>
    <row r="60" spans="1:18" ht="12.75">
      <c r="A60" s="20">
        <v>32628</v>
      </c>
      <c r="B60"/>
      <c r="C60"/>
      <c r="D60"/>
      <c r="E60"/>
      <c r="F60"/>
      <c r="G60"/>
      <c r="H60"/>
      <c r="I60"/>
      <c r="J60" s="19">
        <f t="shared" si="10"/>
        <v>0</v>
      </c>
      <c r="K60" s="19">
        <f t="shared" si="11"/>
        <v>0</v>
      </c>
      <c r="L60" s="19">
        <f t="shared" si="17"/>
        <v>5</v>
      </c>
      <c r="M60" s="19">
        <f t="shared" si="17"/>
        <v>5</v>
      </c>
      <c r="N60" s="15">
        <f t="shared" si="12"/>
        <v>0</v>
      </c>
      <c r="O60" s="22">
        <f t="shared" si="16"/>
        <v>4.31372549019608</v>
      </c>
      <c r="P60" s="15">
        <f t="shared" si="13"/>
        <v>19.60784313725491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/>
      <c r="C61" s="1">
        <v>1</v>
      </c>
      <c r="D61"/>
      <c r="E61"/>
      <c r="F61"/>
      <c r="G61" s="1">
        <v>1</v>
      </c>
      <c r="H61"/>
      <c r="I61"/>
      <c r="J61" s="19">
        <f t="shared" si="10"/>
        <v>1</v>
      </c>
      <c r="K61" s="19">
        <f t="shared" si="11"/>
        <v>1</v>
      </c>
      <c r="L61" s="19">
        <f t="shared" si="17"/>
        <v>6</v>
      </c>
      <c r="M61" s="19">
        <f t="shared" si="17"/>
        <v>6</v>
      </c>
      <c r="N61" s="15">
        <f t="shared" si="12"/>
        <v>0.8627450980392157</v>
      </c>
      <c r="O61" s="22">
        <f t="shared" si="16"/>
        <v>5.176470588235295</v>
      </c>
      <c r="P61" s="15">
        <f t="shared" si="13"/>
        <v>23.529411764705888</v>
      </c>
      <c r="Q61" s="19">
        <f t="shared" si="14"/>
        <v>2</v>
      </c>
      <c r="R61" s="19">
        <f t="shared" si="15"/>
        <v>0</v>
      </c>
    </row>
    <row r="62" spans="1:18" ht="12.75">
      <c r="A62" s="20">
        <v>32630</v>
      </c>
      <c r="B62"/>
      <c r="C62"/>
      <c r="D62"/>
      <c r="E62"/>
      <c r="F62"/>
      <c r="G62"/>
      <c r="H62"/>
      <c r="I62"/>
      <c r="J62" s="19">
        <f t="shared" si="10"/>
        <v>0</v>
      </c>
      <c r="K62" s="19">
        <f t="shared" si="11"/>
        <v>0</v>
      </c>
      <c r="L62" s="19">
        <f t="shared" si="17"/>
        <v>6</v>
      </c>
      <c r="M62" s="19">
        <f t="shared" si="17"/>
        <v>6</v>
      </c>
      <c r="N62" s="15">
        <f t="shared" si="12"/>
        <v>0</v>
      </c>
      <c r="O62" s="22">
        <f t="shared" si="16"/>
        <v>5.176470588235295</v>
      </c>
      <c r="P62" s="15">
        <f t="shared" si="13"/>
        <v>23.529411764705888</v>
      </c>
      <c r="Q62" s="19">
        <f t="shared" si="14"/>
        <v>0</v>
      </c>
      <c r="R62" s="19">
        <f t="shared" si="15"/>
        <v>0</v>
      </c>
    </row>
    <row r="63" spans="1:18" ht="12.75">
      <c r="A63" s="20">
        <v>32631</v>
      </c>
      <c r="B63"/>
      <c r="C63"/>
      <c r="D63"/>
      <c r="E63"/>
      <c r="F63"/>
      <c r="G63"/>
      <c r="H63"/>
      <c r="I63"/>
      <c r="J63" s="19">
        <f t="shared" si="10"/>
        <v>0</v>
      </c>
      <c r="K63" s="19">
        <f t="shared" si="11"/>
        <v>0</v>
      </c>
      <c r="L63" s="19">
        <f t="shared" si="17"/>
        <v>6</v>
      </c>
      <c r="M63" s="19">
        <f t="shared" si="17"/>
        <v>6</v>
      </c>
      <c r="N63" s="15">
        <f t="shared" si="12"/>
        <v>0</v>
      </c>
      <c r="O63" s="22">
        <f t="shared" si="16"/>
        <v>5.176470588235295</v>
      </c>
      <c r="P63" s="15">
        <f t="shared" si="13"/>
        <v>23.529411764705888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/>
      <c r="C64"/>
      <c r="D64"/>
      <c r="E64"/>
      <c r="F64"/>
      <c r="G64"/>
      <c r="H64"/>
      <c r="I64"/>
      <c r="J64" s="19">
        <f t="shared" si="10"/>
        <v>0</v>
      </c>
      <c r="K64" s="19">
        <f t="shared" si="11"/>
        <v>0</v>
      </c>
      <c r="L64" s="19">
        <f t="shared" si="17"/>
        <v>6</v>
      </c>
      <c r="M64" s="19">
        <f t="shared" si="17"/>
        <v>6</v>
      </c>
      <c r="N64" s="15">
        <f t="shared" si="12"/>
        <v>0</v>
      </c>
      <c r="O64" s="22">
        <f t="shared" si="16"/>
        <v>5.176470588235295</v>
      </c>
      <c r="P64" s="15">
        <f t="shared" si="13"/>
        <v>23.529411764705888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/>
      <c r="C65"/>
      <c r="D65"/>
      <c r="E65"/>
      <c r="F65"/>
      <c r="G65" s="1">
        <v>1</v>
      </c>
      <c r="H65"/>
      <c r="I65"/>
      <c r="J65" s="19">
        <f t="shared" si="10"/>
        <v>0</v>
      </c>
      <c r="K65" s="19">
        <f t="shared" si="11"/>
        <v>1</v>
      </c>
      <c r="L65" s="19">
        <f aca="true" t="shared" si="18" ref="L65:M84">L64+J65</f>
        <v>6</v>
      </c>
      <c r="M65" s="19">
        <f t="shared" si="18"/>
        <v>7</v>
      </c>
      <c r="N65" s="15">
        <f t="shared" si="12"/>
        <v>0.43137254901960786</v>
      </c>
      <c r="O65" s="22">
        <f t="shared" si="16"/>
        <v>5.607843137254903</v>
      </c>
      <c r="P65" s="15">
        <f t="shared" si="13"/>
        <v>25.49019607843138</v>
      </c>
      <c r="Q65" s="19">
        <f t="shared" si="14"/>
        <v>1</v>
      </c>
      <c r="R65" s="19">
        <f t="shared" si="15"/>
        <v>0</v>
      </c>
    </row>
    <row r="66" spans="1:18" ht="12.75">
      <c r="A66" s="20">
        <v>32634</v>
      </c>
      <c r="B66"/>
      <c r="C66"/>
      <c r="D66"/>
      <c r="E66"/>
      <c r="F66"/>
      <c r="G66" s="1">
        <v>1</v>
      </c>
      <c r="H66"/>
      <c r="I66"/>
      <c r="J66" s="19">
        <f t="shared" si="10"/>
        <v>0</v>
      </c>
      <c r="K66" s="19">
        <f t="shared" si="11"/>
        <v>1</v>
      </c>
      <c r="L66" s="19">
        <f t="shared" si="18"/>
        <v>6</v>
      </c>
      <c r="M66" s="19">
        <f t="shared" si="18"/>
        <v>8</v>
      </c>
      <c r="N66" s="15">
        <f t="shared" si="12"/>
        <v>0.43137254901960786</v>
      </c>
      <c r="O66" s="22">
        <f t="shared" si="16"/>
        <v>6.039215686274511</v>
      </c>
      <c r="P66" s="15">
        <f t="shared" si="13"/>
        <v>27.450980392156872</v>
      </c>
      <c r="Q66" s="19">
        <f t="shared" si="14"/>
        <v>1</v>
      </c>
      <c r="R66" s="19">
        <f t="shared" si="15"/>
        <v>0</v>
      </c>
    </row>
    <row r="67" spans="1:19" ht="12.75">
      <c r="A67" s="20">
        <v>32635</v>
      </c>
      <c r="B67"/>
      <c r="C67"/>
      <c r="D67"/>
      <c r="E67"/>
      <c r="F67" s="1">
        <v>1</v>
      </c>
      <c r="G67" s="1">
        <v>1</v>
      </c>
      <c r="H67"/>
      <c r="I67"/>
      <c r="J67" s="19">
        <f t="shared" si="10"/>
        <v>0</v>
      </c>
      <c r="K67" s="19">
        <f t="shared" si="11"/>
        <v>2</v>
      </c>
      <c r="L67" s="19">
        <f t="shared" si="18"/>
        <v>6</v>
      </c>
      <c r="M67" s="19">
        <f t="shared" si="18"/>
        <v>10</v>
      </c>
      <c r="N67" s="15">
        <f t="shared" si="12"/>
        <v>0.8627450980392157</v>
      </c>
      <c r="O67" s="22">
        <f t="shared" si="16"/>
        <v>6.901960784313728</v>
      </c>
      <c r="P67" s="15">
        <f t="shared" si="13"/>
        <v>31.37254901960785</v>
      </c>
      <c r="Q67" s="19">
        <f t="shared" si="14"/>
        <v>2</v>
      </c>
      <c r="R67" s="19">
        <f t="shared" si="15"/>
        <v>0</v>
      </c>
      <c r="S67" s="18"/>
    </row>
    <row r="68" spans="1:18" ht="12.75">
      <c r="A68" s="20">
        <v>32636</v>
      </c>
      <c r="B68" s="1">
        <v>1</v>
      </c>
      <c r="C68"/>
      <c r="D68"/>
      <c r="E68"/>
      <c r="F68"/>
      <c r="G68" s="1">
        <v>1</v>
      </c>
      <c r="H68"/>
      <c r="I68"/>
      <c r="J68" s="19">
        <f aca="true" t="shared" si="19" ref="J68:J94">+B68+C68-D68-E68</f>
        <v>1</v>
      </c>
      <c r="K68" s="19">
        <f aca="true" t="shared" si="20" ref="K68:K94">+F68+G68-H68-I68</f>
        <v>1</v>
      </c>
      <c r="L68" s="19">
        <f t="shared" si="18"/>
        <v>7</v>
      </c>
      <c r="M68" s="19">
        <f t="shared" si="18"/>
        <v>11</v>
      </c>
      <c r="N68" s="15">
        <f aca="true" t="shared" si="21" ref="N68:N94">(+J68+K68)*($J$96/($J$96+$K$96))</f>
        <v>0.8627450980392157</v>
      </c>
      <c r="O68" s="22">
        <f t="shared" si="16"/>
        <v>7.764705882352944</v>
      </c>
      <c r="P68" s="15">
        <f aca="true" t="shared" si="22" ref="P68:P94">O68*100/$N$96</f>
        <v>35.29411764705883</v>
      </c>
      <c r="Q68" s="19">
        <f aca="true" t="shared" si="23" ref="Q68:Q94">+B68+C68+F68+G68</f>
        <v>2</v>
      </c>
      <c r="R68" s="19">
        <f aca="true" t="shared" si="24" ref="R68:R94">D68+E68+H68+I68</f>
        <v>0</v>
      </c>
    </row>
    <row r="69" spans="1:18" ht="12.75">
      <c r="A69" s="20">
        <v>32637</v>
      </c>
      <c r="B69"/>
      <c r="C69"/>
      <c r="D69"/>
      <c r="E69"/>
      <c r="F69"/>
      <c r="G69" s="1">
        <v>3</v>
      </c>
      <c r="H69"/>
      <c r="I69"/>
      <c r="J69" s="19">
        <f t="shared" si="19"/>
        <v>0</v>
      </c>
      <c r="K69" s="19">
        <f t="shared" si="20"/>
        <v>3</v>
      </c>
      <c r="L69" s="19">
        <f t="shared" si="18"/>
        <v>7</v>
      </c>
      <c r="M69" s="19">
        <f t="shared" si="18"/>
        <v>14</v>
      </c>
      <c r="N69" s="15">
        <f t="shared" si="21"/>
        <v>1.2941176470588236</v>
      </c>
      <c r="O69" s="22">
        <f aca="true" t="shared" si="25" ref="O69:O94">O68+N69</f>
        <v>9.058823529411768</v>
      </c>
      <c r="P69" s="15">
        <f t="shared" si="22"/>
        <v>41.17647058823531</v>
      </c>
      <c r="Q69" s="19">
        <f t="shared" si="23"/>
        <v>3</v>
      </c>
      <c r="R69" s="19">
        <f t="shared" si="24"/>
        <v>0</v>
      </c>
    </row>
    <row r="70" spans="1:18" ht="12.75">
      <c r="A70" s="20">
        <v>32638</v>
      </c>
      <c r="B70"/>
      <c r="C70"/>
      <c r="D70"/>
      <c r="E70"/>
      <c r="F70"/>
      <c r="G70"/>
      <c r="H70"/>
      <c r="I70"/>
      <c r="J70" s="19">
        <f t="shared" si="19"/>
        <v>0</v>
      </c>
      <c r="K70" s="19">
        <f t="shared" si="20"/>
        <v>0</v>
      </c>
      <c r="L70" s="19">
        <f t="shared" si="18"/>
        <v>7</v>
      </c>
      <c r="M70" s="19">
        <f t="shared" si="18"/>
        <v>14</v>
      </c>
      <c r="N70" s="15">
        <f t="shared" si="21"/>
        <v>0</v>
      </c>
      <c r="O70" s="22">
        <f t="shared" si="25"/>
        <v>9.058823529411768</v>
      </c>
      <c r="P70" s="15">
        <f t="shared" si="22"/>
        <v>41.17647058823531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/>
      <c r="C71" s="1">
        <v>1</v>
      </c>
      <c r="D71"/>
      <c r="E71"/>
      <c r="F71"/>
      <c r="G71"/>
      <c r="H71"/>
      <c r="I71"/>
      <c r="J71" s="19">
        <f t="shared" si="19"/>
        <v>1</v>
      </c>
      <c r="K71" s="19">
        <f t="shared" si="20"/>
        <v>0</v>
      </c>
      <c r="L71" s="19">
        <f t="shared" si="18"/>
        <v>8</v>
      </c>
      <c r="M71" s="19">
        <f t="shared" si="18"/>
        <v>14</v>
      </c>
      <c r="N71" s="15">
        <f t="shared" si="21"/>
        <v>0.43137254901960786</v>
      </c>
      <c r="O71" s="22">
        <f t="shared" si="25"/>
        <v>9.490196078431376</v>
      </c>
      <c r="P71" s="15">
        <f t="shared" si="22"/>
        <v>43.1372549019608</v>
      </c>
      <c r="Q71" s="19">
        <f t="shared" si="23"/>
        <v>1</v>
      </c>
      <c r="R71" s="19">
        <f t="shared" si="24"/>
        <v>0</v>
      </c>
    </row>
    <row r="72" spans="1:18" ht="12.75">
      <c r="A72" s="20">
        <v>32640</v>
      </c>
      <c r="B72"/>
      <c r="C72" s="1">
        <v>1</v>
      </c>
      <c r="D72"/>
      <c r="E72"/>
      <c r="F72"/>
      <c r="G72" s="1">
        <v>2</v>
      </c>
      <c r="H72"/>
      <c r="I72"/>
      <c r="J72" s="19">
        <f t="shared" si="19"/>
        <v>1</v>
      </c>
      <c r="K72" s="19">
        <f t="shared" si="20"/>
        <v>2</v>
      </c>
      <c r="L72" s="19">
        <f t="shared" si="18"/>
        <v>9</v>
      </c>
      <c r="M72" s="19">
        <f t="shared" si="18"/>
        <v>16</v>
      </c>
      <c r="N72" s="15">
        <f t="shared" si="21"/>
        <v>1.2941176470588236</v>
      </c>
      <c r="O72" s="22">
        <f t="shared" si="25"/>
        <v>10.7843137254902</v>
      </c>
      <c r="P72" s="15">
        <f t="shared" si="22"/>
        <v>49.01960784313728</v>
      </c>
      <c r="Q72" s="19">
        <f t="shared" si="23"/>
        <v>3</v>
      </c>
      <c r="R72" s="19">
        <f t="shared" si="24"/>
        <v>0</v>
      </c>
    </row>
    <row r="73" spans="1:18" ht="12.75">
      <c r="A73" s="20">
        <v>32641</v>
      </c>
      <c r="B73"/>
      <c r="C73" s="1">
        <v>1</v>
      </c>
      <c r="D73"/>
      <c r="E73"/>
      <c r="F73"/>
      <c r="G73"/>
      <c r="H73"/>
      <c r="I73"/>
      <c r="J73" s="19">
        <f t="shared" si="19"/>
        <v>1</v>
      </c>
      <c r="K73" s="19">
        <f t="shared" si="20"/>
        <v>0</v>
      </c>
      <c r="L73" s="19">
        <f t="shared" si="18"/>
        <v>10</v>
      </c>
      <c r="M73" s="19">
        <f t="shared" si="18"/>
        <v>16</v>
      </c>
      <c r="N73" s="15">
        <f t="shared" si="21"/>
        <v>0.43137254901960786</v>
      </c>
      <c r="O73" s="22">
        <f t="shared" si="25"/>
        <v>11.215686274509808</v>
      </c>
      <c r="P73" s="15">
        <f t="shared" si="22"/>
        <v>50.98039215686276</v>
      </c>
      <c r="Q73" s="19">
        <f t="shared" si="23"/>
        <v>1</v>
      </c>
      <c r="R73" s="19">
        <f t="shared" si="24"/>
        <v>0</v>
      </c>
    </row>
    <row r="74" spans="1:18" ht="12.75">
      <c r="A74" s="20">
        <v>32642</v>
      </c>
      <c r="B74"/>
      <c r="C74" s="1">
        <v>1</v>
      </c>
      <c r="D74"/>
      <c r="E74"/>
      <c r="F74"/>
      <c r="G74" s="1">
        <v>1</v>
      </c>
      <c r="H74"/>
      <c r="I74"/>
      <c r="J74" s="19">
        <f t="shared" si="19"/>
        <v>1</v>
      </c>
      <c r="K74" s="19">
        <f t="shared" si="20"/>
        <v>1</v>
      </c>
      <c r="L74" s="19">
        <f t="shared" si="18"/>
        <v>11</v>
      </c>
      <c r="M74" s="19">
        <f t="shared" si="18"/>
        <v>17</v>
      </c>
      <c r="N74" s="15">
        <f t="shared" si="21"/>
        <v>0.8627450980392157</v>
      </c>
      <c r="O74" s="22">
        <f t="shared" si="25"/>
        <v>12.078431372549025</v>
      </c>
      <c r="P74" s="15">
        <f t="shared" si="22"/>
        <v>54.90196078431375</v>
      </c>
      <c r="Q74" s="19">
        <f t="shared" si="23"/>
        <v>2</v>
      </c>
      <c r="R74" s="19">
        <f t="shared" si="24"/>
        <v>0</v>
      </c>
    </row>
    <row r="75" spans="1:18" ht="12.75">
      <c r="A75" s="20">
        <v>32643</v>
      </c>
      <c r="B75"/>
      <c r="C75"/>
      <c r="D75"/>
      <c r="E75"/>
      <c r="F75"/>
      <c r="G75"/>
      <c r="H75"/>
      <c r="I75"/>
      <c r="J75" s="19">
        <f t="shared" si="19"/>
        <v>0</v>
      </c>
      <c r="K75" s="19">
        <f t="shared" si="20"/>
        <v>0</v>
      </c>
      <c r="L75" s="19">
        <f t="shared" si="18"/>
        <v>11</v>
      </c>
      <c r="M75" s="19">
        <f t="shared" si="18"/>
        <v>17</v>
      </c>
      <c r="N75" s="15">
        <f t="shared" si="21"/>
        <v>0</v>
      </c>
      <c r="O75" s="22">
        <f t="shared" si="25"/>
        <v>12.078431372549025</v>
      </c>
      <c r="P75" s="15">
        <f t="shared" si="22"/>
        <v>54.90196078431375</v>
      </c>
      <c r="Q75" s="19">
        <f t="shared" si="23"/>
        <v>0</v>
      </c>
      <c r="R75" s="19">
        <f t="shared" si="24"/>
        <v>0</v>
      </c>
    </row>
    <row r="76" spans="1:18" ht="12.75">
      <c r="A76" s="20">
        <v>32644</v>
      </c>
      <c r="B76" s="1">
        <v>1</v>
      </c>
      <c r="C76" s="1">
        <v>1</v>
      </c>
      <c r="D76"/>
      <c r="E76"/>
      <c r="F76"/>
      <c r="G76"/>
      <c r="H76"/>
      <c r="I76"/>
      <c r="J76" s="19">
        <f t="shared" si="19"/>
        <v>2</v>
      </c>
      <c r="K76" s="19">
        <f t="shared" si="20"/>
        <v>0</v>
      </c>
      <c r="L76" s="19">
        <f t="shared" si="18"/>
        <v>13</v>
      </c>
      <c r="M76" s="19">
        <f t="shared" si="18"/>
        <v>17</v>
      </c>
      <c r="N76" s="15">
        <f t="shared" si="21"/>
        <v>0.8627450980392157</v>
      </c>
      <c r="O76" s="22">
        <f t="shared" si="25"/>
        <v>12.94117647058824</v>
      </c>
      <c r="P76" s="15">
        <f t="shared" si="22"/>
        <v>58.82352941176473</v>
      </c>
      <c r="Q76" s="19">
        <f t="shared" si="23"/>
        <v>2</v>
      </c>
      <c r="R76" s="19">
        <f t="shared" si="24"/>
        <v>0</v>
      </c>
    </row>
    <row r="77" spans="1:18" ht="12.75">
      <c r="A77" s="20">
        <v>32645</v>
      </c>
      <c r="B77"/>
      <c r="C77" s="1">
        <v>2</v>
      </c>
      <c r="D77"/>
      <c r="E77"/>
      <c r="F77" s="1">
        <v>2</v>
      </c>
      <c r="G77"/>
      <c r="H77"/>
      <c r="I77"/>
      <c r="J77" s="19">
        <f t="shared" si="19"/>
        <v>2</v>
      </c>
      <c r="K77" s="19">
        <f t="shared" si="20"/>
        <v>2</v>
      </c>
      <c r="L77" s="19">
        <f t="shared" si="18"/>
        <v>15</v>
      </c>
      <c r="M77" s="19">
        <f t="shared" si="18"/>
        <v>19</v>
      </c>
      <c r="N77" s="15">
        <f t="shared" si="21"/>
        <v>1.7254901960784315</v>
      </c>
      <c r="O77" s="22">
        <f t="shared" si="25"/>
        <v>14.666666666666671</v>
      </c>
      <c r="P77" s="15">
        <f t="shared" si="22"/>
        <v>66.66666666666669</v>
      </c>
      <c r="Q77" s="19">
        <f t="shared" si="23"/>
        <v>4</v>
      </c>
      <c r="R77" s="19">
        <f t="shared" si="24"/>
        <v>0</v>
      </c>
    </row>
    <row r="78" spans="1:18" ht="12.75">
      <c r="A78" s="20">
        <v>32646</v>
      </c>
      <c r="B78"/>
      <c r="C78"/>
      <c r="D78"/>
      <c r="E78"/>
      <c r="F78"/>
      <c r="G78"/>
      <c r="H78"/>
      <c r="I78"/>
      <c r="J78" s="19">
        <f t="shared" si="19"/>
        <v>0</v>
      </c>
      <c r="K78" s="19">
        <f t="shared" si="20"/>
        <v>0</v>
      </c>
      <c r="L78" s="19">
        <f t="shared" si="18"/>
        <v>15</v>
      </c>
      <c r="M78" s="19">
        <f t="shared" si="18"/>
        <v>19</v>
      </c>
      <c r="N78" s="15">
        <f t="shared" si="21"/>
        <v>0</v>
      </c>
      <c r="O78" s="22">
        <f t="shared" si="25"/>
        <v>14.666666666666671</v>
      </c>
      <c r="P78" s="15">
        <f t="shared" si="22"/>
        <v>66.66666666666669</v>
      </c>
      <c r="Q78" s="19">
        <f t="shared" si="23"/>
        <v>0</v>
      </c>
      <c r="R78" s="19">
        <f t="shared" si="24"/>
        <v>0</v>
      </c>
    </row>
    <row r="79" spans="1:18" ht="12.75">
      <c r="A79" s="20">
        <v>32647</v>
      </c>
      <c r="B79"/>
      <c r="C79"/>
      <c r="D79"/>
      <c r="E79"/>
      <c r="F79"/>
      <c r="G79" s="1">
        <v>2</v>
      </c>
      <c r="H79"/>
      <c r="I79"/>
      <c r="J79" s="19">
        <f t="shared" si="19"/>
        <v>0</v>
      </c>
      <c r="K79" s="19">
        <f t="shared" si="20"/>
        <v>2</v>
      </c>
      <c r="L79" s="19">
        <f t="shared" si="18"/>
        <v>15</v>
      </c>
      <c r="M79" s="19">
        <f t="shared" si="18"/>
        <v>21</v>
      </c>
      <c r="N79" s="15">
        <f t="shared" si="21"/>
        <v>0.8627450980392157</v>
      </c>
      <c r="O79" s="22">
        <f t="shared" si="25"/>
        <v>15.529411764705888</v>
      </c>
      <c r="P79" s="15">
        <f t="shared" si="22"/>
        <v>70.58823529411767</v>
      </c>
      <c r="Q79" s="19">
        <f t="shared" si="23"/>
        <v>2</v>
      </c>
      <c r="R79" s="19">
        <f t="shared" si="24"/>
        <v>0</v>
      </c>
    </row>
    <row r="80" spans="1:18" ht="12.75">
      <c r="A80" s="20">
        <v>32648</v>
      </c>
      <c r="B80" s="1">
        <v>1</v>
      </c>
      <c r="C80"/>
      <c r="D80"/>
      <c r="E80"/>
      <c r="F80" s="1">
        <v>1</v>
      </c>
      <c r="G80"/>
      <c r="H80"/>
      <c r="I80"/>
      <c r="J80" s="19">
        <f t="shared" si="19"/>
        <v>1</v>
      </c>
      <c r="K80" s="19">
        <f t="shared" si="20"/>
        <v>1</v>
      </c>
      <c r="L80" s="19">
        <f t="shared" si="18"/>
        <v>16</v>
      </c>
      <c r="M80" s="19">
        <f t="shared" si="18"/>
        <v>22</v>
      </c>
      <c r="N80" s="15">
        <f t="shared" si="21"/>
        <v>0.8627450980392157</v>
      </c>
      <c r="O80" s="22">
        <f t="shared" si="25"/>
        <v>16.392156862745104</v>
      </c>
      <c r="P80" s="15">
        <f t="shared" si="22"/>
        <v>74.50980392156865</v>
      </c>
      <c r="Q80" s="19">
        <f t="shared" si="23"/>
        <v>2</v>
      </c>
      <c r="R80" s="19">
        <f t="shared" si="24"/>
        <v>0</v>
      </c>
    </row>
    <row r="81" spans="1:19" ht="12.75">
      <c r="A81" s="20">
        <v>32649</v>
      </c>
      <c r="B81"/>
      <c r="C81" s="1">
        <v>1</v>
      </c>
      <c r="D81"/>
      <c r="E81"/>
      <c r="F81"/>
      <c r="G81"/>
      <c r="H81"/>
      <c r="I81"/>
      <c r="J81" s="19">
        <f t="shared" si="19"/>
        <v>1</v>
      </c>
      <c r="K81" s="19">
        <f t="shared" si="20"/>
        <v>0</v>
      </c>
      <c r="L81" s="19">
        <f t="shared" si="18"/>
        <v>17</v>
      </c>
      <c r="M81" s="19">
        <f t="shared" si="18"/>
        <v>22</v>
      </c>
      <c r="N81" s="15">
        <f t="shared" si="21"/>
        <v>0.43137254901960786</v>
      </c>
      <c r="O81" s="22">
        <f t="shared" si="25"/>
        <v>16.82352941176471</v>
      </c>
      <c r="P81" s="15">
        <f t="shared" si="22"/>
        <v>76.47058823529413</v>
      </c>
      <c r="Q81" s="19">
        <f t="shared" si="23"/>
        <v>1</v>
      </c>
      <c r="R81" s="19">
        <f t="shared" si="24"/>
        <v>0</v>
      </c>
      <c r="S81" s="18"/>
    </row>
    <row r="82" spans="1:18" ht="12.75">
      <c r="A82" s="20">
        <v>32650</v>
      </c>
      <c r="B82"/>
      <c r="C82" s="1">
        <v>2</v>
      </c>
      <c r="D82"/>
      <c r="E82"/>
      <c r="F82"/>
      <c r="G82" s="1">
        <v>1</v>
      </c>
      <c r="H82"/>
      <c r="I82"/>
      <c r="J82" s="19">
        <f t="shared" si="19"/>
        <v>2</v>
      </c>
      <c r="K82" s="19">
        <f t="shared" si="20"/>
        <v>1</v>
      </c>
      <c r="L82" s="19">
        <f t="shared" si="18"/>
        <v>19</v>
      </c>
      <c r="M82" s="19">
        <f t="shared" si="18"/>
        <v>23</v>
      </c>
      <c r="N82" s="15">
        <f t="shared" si="21"/>
        <v>1.2941176470588236</v>
      </c>
      <c r="O82" s="22">
        <f t="shared" si="25"/>
        <v>18.117647058823533</v>
      </c>
      <c r="P82" s="15">
        <f t="shared" si="22"/>
        <v>82.3529411764706</v>
      </c>
      <c r="Q82" s="19">
        <f t="shared" si="23"/>
        <v>3</v>
      </c>
      <c r="R82" s="19">
        <f t="shared" si="24"/>
        <v>0</v>
      </c>
    </row>
    <row r="83" spans="1:18" ht="12.75">
      <c r="A83" s="20">
        <v>32651</v>
      </c>
      <c r="B83"/>
      <c r="C83" s="1">
        <v>1</v>
      </c>
      <c r="D83"/>
      <c r="E83"/>
      <c r="F83" s="1">
        <v>1</v>
      </c>
      <c r="G83" s="1">
        <v>1</v>
      </c>
      <c r="H83"/>
      <c r="I83"/>
      <c r="J83" s="19">
        <f t="shared" si="19"/>
        <v>1</v>
      </c>
      <c r="K83" s="19">
        <f t="shared" si="20"/>
        <v>2</v>
      </c>
      <c r="L83" s="19">
        <f t="shared" si="18"/>
        <v>20</v>
      </c>
      <c r="M83" s="19">
        <f t="shared" si="18"/>
        <v>25</v>
      </c>
      <c r="N83" s="15">
        <f t="shared" si="21"/>
        <v>1.2941176470588236</v>
      </c>
      <c r="O83" s="22">
        <f t="shared" si="25"/>
        <v>19.411764705882355</v>
      </c>
      <c r="P83" s="15">
        <f t="shared" si="22"/>
        <v>88.23529411764707</v>
      </c>
      <c r="Q83" s="19">
        <f t="shared" si="23"/>
        <v>3</v>
      </c>
      <c r="R83" s="19">
        <f t="shared" si="24"/>
        <v>0</v>
      </c>
    </row>
    <row r="84" spans="1:18" ht="12.75">
      <c r="A84" s="20">
        <v>32652</v>
      </c>
      <c r="B84"/>
      <c r="C84"/>
      <c r="D84"/>
      <c r="E84"/>
      <c r="F84" s="1">
        <v>1</v>
      </c>
      <c r="G84"/>
      <c r="H84"/>
      <c r="I84"/>
      <c r="J84" s="19">
        <f t="shared" si="19"/>
        <v>0</v>
      </c>
      <c r="K84" s="19">
        <f t="shared" si="20"/>
        <v>1</v>
      </c>
      <c r="L84" s="19">
        <f t="shared" si="18"/>
        <v>20</v>
      </c>
      <c r="M84" s="19">
        <f t="shared" si="18"/>
        <v>26</v>
      </c>
      <c r="N84" s="15">
        <f t="shared" si="21"/>
        <v>0.43137254901960786</v>
      </c>
      <c r="O84" s="22">
        <f t="shared" si="25"/>
        <v>19.84313725490196</v>
      </c>
      <c r="P84" s="15">
        <f t="shared" si="22"/>
        <v>90.19607843137256</v>
      </c>
      <c r="Q84" s="19">
        <f t="shared" si="23"/>
        <v>1</v>
      </c>
      <c r="R84" s="19">
        <f t="shared" si="24"/>
        <v>0</v>
      </c>
    </row>
    <row r="85" spans="1:18" ht="12.75">
      <c r="A85" s="20">
        <v>32653</v>
      </c>
      <c r="B85"/>
      <c r="C85"/>
      <c r="D85"/>
      <c r="E85"/>
      <c r="F85" s="1">
        <v>1</v>
      </c>
      <c r="G85" s="1">
        <v>1</v>
      </c>
      <c r="H85"/>
      <c r="I85"/>
      <c r="J85" s="19">
        <f t="shared" si="19"/>
        <v>0</v>
      </c>
      <c r="K85" s="19">
        <f t="shared" si="20"/>
        <v>2</v>
      </c>
      <c r="L85" s="19">
        <f aca="true" t="shared" si="26" ref="L85:M94">L84+J85</f>
        <v>20</v>
      </c>
      <c r="M85" s="19">
        <f t="shared" si="26"/>
        <v>28</v>
      </c>
      <c r="N85" s="15">
        <f t="shared" si="21"/>
        <v>0.8627450980392157</v>
      </c>
      <c r="O85" s="22">
        <f t="shared" si="25"/>
        <v>20.705882352941178</v>
      </c>
      <c r="P85" s="15">
        <f t="shared" si="22"/>
        <v>94.11764705882352</v>
      </c>
      <c r="Q85" s="19">
        <f t="shared" si="23"/>
        <v>2</v>
      </c>
      <c r="R85" s="19">
        <f t="shared" si="24"/>
        <v>0</v>
      </c>
    </row>
    <row r="86" spans="1:18" ht="12.75">
      <c r="A86" s="20">
        <v>32654</v>
      </c>
      <c r="B86"/>
      <c r="C86"/>
      <c r="D86"/>
      <c r="E86"/>
      <c r="F86"/>
      <c r="G86"/>
      <c r="H86"/>
      <c r="I86"/>
      <c r="J86" s="19">
        <f t="shared" si="19"/>
        <v>0</v>
      </c>
      <c r="K86" s="19">
        <f t="shared" si="20"/>
        <v>0</v>
      </c>
      <c r="L86" s="19">
        <f t="shared" si="26"/>
        <v>20</v>
      </c>
      <c r="M86" s="19">
        <f t="shared" si="26"/>
        <v>28</v>
      </c>
      <c r="N86" s="15">
        <f t="shared" si="21"/>
        <v>0</v>
      </c>
      <c r="O86" s="22">
        <f t="shared" si="25"/>
        <v>20.705882352941178</v>
      </c>
      <c r="P86" s="15">
        <f t="shared" si="22"/>
        <v>94.11764705882352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 s="1">
        <v>1</v>
      </c>
      <c r="C87" s="1">
        <v>1</v>
      </c>
      <c r="D87"/>
      <c r="E87"/>
      <c r="F87"/>
      <c r="G87"/>
      <c r="H87"/>
      <c r="I87"/>
      <c r="J87" s="19">
        <f t="shared" si="19"/>
        <v>2</v>
      </c>
      <c r="K87" s="19">
        <f t="shared" si="20"/>
        <v>0</v>
      </c>
      <c r="L87" s="19">
        <f t="shared" si="26"/>
        <v>22</v>
      </c>
      <c r="M87" s="19">
        <f t="shared" si="26"/>
        <v>28</v>
      </c>
      <c r="N87" s="15">
        <f t="shared" si="21"/>
        <v>0.8627450980392157</v>
      </c>
      <c r="O87" s="22">
        <f t="shared" si="25"/>
        <v>21.568627450980394</v>
      </c>
      <c r="P87" s="15">
        <f t="shared" si="22"/>
        <v>98.03921568627452</v>
      </c>
      <c r="Q87" s="19">
        <f t="shared" si="23"/>
        <v>2</v>
      </c>
      <c r="R87" s="19">
        <f t="shared" si="24"/>
        <v>0</v>
      </c>
    </row>
    <row r="88" spans="1:18" ht="12.75">
      <c r="A88" s="20">
        <v>32656</v>
      </c>
      <c r="B88"/>
      <c r="C88"/>
      <c r="D88"/>
      <c r="E88"/>
      <c r="F88"/>
      <c r="G88" s="1">
        <v>1</v>
      </c>
      <c r="H88"/>
      <c r="I88"/>
      <c r="J88" s="19">
        <f t="shared" si="19"/>
        <v>0</v>
      </c>
      <c r="K88" s="19">
        <f t="shared" si="20"/>
        <v>1</v>
      </c>
      <c r="L88" s="19">
        <f t="shared" si="26"/>
        <v>22</v>
      </c>
      <c r="M88" s="19">
        <f t="shared" si="26"/>
        <v>29</v>
      </c>
      <c r="N88" s="15">
        <f t="shared" si="21"/>
        <v>0.43137254901960786</v>
      </c>
      <c r="O88" s="22">
        <f t="shared" si="25"/>
        <v>22</v>
      </c>
      <c r="P88" s="15">
        <f t="shared" si="22"/>
        <v>100</v>
      </c>
      <c r="Q88" s="19">
        <f t="shared" si="23"/>
        <v>1</v>
      </c>
      <c r="R88" s="19">
        <f t="shared" si="24"/>
        <v>0</v>
      </c>
    </row>
    <row r="89" spans="1:18" ht="12.75">
      <c r="A89" s="20">
        <v>32657</v>
      </c>
      <c r="B89"/>
      <c r="C89"/>
      <c r="D89"/>
      <c r="E89"/>
      <c r="F89"/>
      <c r="G89"/>
      <c r="H89"/>
      <c r="I89"/>
      <c r="J89" s="19">
        <f t="shared" si="19"/>
        <v>0</v>
      </c>
      <c r="K89" s="19">
        <f t="shared" si="20"/>
        <v>0</v>
      </c>
      <c r="L89" s="19">
        <f t="shared" si="26"/>
        <v>22</v>
      </c>
      <c r="M89" s="19">
        <f t="shared" si="26"/>
        <v>29</v>
      </c>
      <c r="N89" s="15">
        <f t="shared" si="21"/>
        <v>0</v>
      </c>
      <c r="O89" s="22">
        <f t="shared" si="25"/>
        <v>22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/>
      <c r="C90"/>
      <c r="D90"/>
      <c r="E90"/>
      <c r="F90"/>
      <c r="G90"/>
      <c r="H90"/>
      <c r="I90"/>
      <c r="J90" s="19">
        <f t="shared" si="19"/>
        <v>0</v>
      </c>
      <c r="K90" s="19">
        <f t="shared" si="20"/>
        <v>0</v>
      </c>
      <c r="L90" s="19">
        <f t="shared" si="26"/>
        <v>22</v>
      </c>
      <c r="M90" s="19">
        <f t="shared" si="26"/>
        <v>29</v>
      </c>
      <c r="N90" s="15">
        <f t="shared" si="21"/>
        <v>0</v>
      </c>
      <c r="O90" s="22">
        <f t="shared" si="25"/>
        <v>22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2.75">
      <c r="A91" s="20">
        <v>32659</v>
      </c>
      <c r="B91"/>
      <c r="C91"/>
      <c r="D91"/>
      <c r="E91"/>
      <c r="F91"/>
      <c r="G91"/>
      <c r="H91"/>
      <c r="I91"/>
      <c r="J91" s="19">
        <f t="shared" si="19"/>
        <v>0</v>
      </c>
      <c r="K91" s="19">
        <f t="shared" si="20"/>
        <v>0</v>
      </c>
      <c r="L91" s="19">
        <f t="shared" si="26"/>
        <v>22</v>
      </c>
      <c r="M91" s="19">
        <f t="shared" si="26"/>
        <v>29</v>
      </c>
      <c r="N91" s="15">
        <f t="shared" si="21"/>
        <v>0</v>
      </c>
      <c r="O91" s="22">
        <f t="shared" si="25"/>
        <v>22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22</v>
      </c>
      <c r="M92" s="19">
        <f t="shared" si="26"/>
        <v>29</v>
      </c>
      <c r="N92" s="15">
        <f t="shared" si="21"/>
        <v>0</v>
      </c>
      <c r="O92" s="22">
        <f t="shared" si="25"/>
        <v>22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22</v>
      </c>
      <c r="M93" s="19">
        <f t="shared" si="26"/>
        <v>29</v>
      </c>
      <c r="N93" s="15">
        <f t="shared" si="21"/>
        <v>0</v>
      </c>
      <c r="O93" s="22">
        <f t="shared" si="25"/>
        <v>22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22</v>
      </c>
      <c r="M94" s="19">
        <f t="shared" si="26"/>
        <v>29</v>
      </c>
      <c r="N94" s="15">
        <f t="shared" si="21"/>
        <v>0</v>
      </c>
      <c r="O94" s="22">
        <f t="shared" si="25"/>
        <v>22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5</v>
      </c>
      <c r="C96" s="19">
        <f t="shared" si="27"/>
        <v>17</v>
      </c>
      <c r="D96" s="19">
        <f t="shared" si="27"/>
        <v>0</v>
      </c>
      <c r="E96" s="19">
        <f t="shared" si="27"/>
        <v>0</v>
      </c>
      <c r="F96" s="19">
        <f t="shared" si="27"/>
        <v>10</v>
      </c>
      <c r="G96" s="19">
        <f t="shared" si="27"/>
        <v>19</v>
      </c>
      <c r="H96" s="19">
        <f t="shared" si="27"/>
        <v>0</v>
      </c>
      <c r="I96" s="19">
        <f t="shared" si="27"/>
        <v>0</v>
      </c>
      <c r="J96" s="19">
        <f t="shared" si="27"/>
        <v>22</v>
      </c>
      <c r="K96" s="19">
        <f t="shared" si="27"/>
        <v>29</v>
      </c>
      <c r="L96" s="19"/>
      <c r="M96" s="19"/>
      <c r="N96" s="19">
        <f>SUM(N4:N94)</f>
        <v>22</v>
      </c>
      <c r="O96" s="19"/>
      <c r="P96" s="19"/>
      <c r="Q96" s="19">
        <f>SUM(Q4:Q94)</f>
        <v>51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16" sqref="AC16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72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1985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9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/>
      <c r="C4"/>
      <c r="D4"/>
      <c r="E4"/>
      <c r="F4"/>
      <c r="G4"/>
      <c r="H4"/>
      <c r="I4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/>
      <c r="C5"/>
      <c r="D5"/>
      <c r="E5"/>
      <c r="F5"/>
      <c r="G5"/>
      <c r="H5"/>
      <c r="I5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3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/>
      <c r="C6"/>
      <c r="D6"/>
      <c r="E6"/>
      <c r="F6"/>
      <c r="G6"/>
      <c r="H6"/>
      <c r="I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12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/>
      <c r="C7"/>
      <c r="D7"/>
      <c r="E7"/>
      <c r="F7"/>
      <c r="G7"/>
      <c r="H7"/>
      <c r="I7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80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/>
      <c r="C8"/>
      <c r="D8"/>
      <c r="E8"/>
      <c r="F8"/>
      <c r="G8"/>
      <c r="H8"/>
      <c r="I8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</v>
      </c>
      <c r="AA8" s="15">
        <f t="shared" si="6"/>
        <v>0</v>
      </c>
      <c r="AB8" s="22">
        <f>SUM(Q32:Q38)+SUM(R32:R38)</f>
        <v>0</v>
      </c>
      <c r="AC8" s="22"/>
    </row>
    <row r="9" spans="1:29" ht="15">
      <c r="A9" s="20">
        <v>32577</v>
      </c>
      <c r="B9"/>
      <c r="C9"/>
      <c r="D9"/>
      <c r="E9"/>
      <c r="F9"/>
      <c r="G9"/>
      <c r="H9"/>
      <c r="I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</v>
      </c>
      <c r="AA9" s="15">
        <f t="shared" si="6"/>
        <v>0</v>
      </c>
      <c r="AB9" s="22">
        <f>SUM(Q39:Q45)+SUM(R39:R45)</f>
        <v>0</v>
      </c>
      <c r="AC9" s="22"/>
    </row>
    <row r="10" spans="1:29" ht="15">
      <c r="A10" s="20">
        <v>32578</v>
      </c>
      <c r="B10"/>
      <c r="C10"/>
      <c r="D10"/>
      <c r="E10"/>
      <c r="F10"/>
      <c r="G10"/>
      <c r="H10"/>
      <c r="I10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28.57142857142857</v>
      </c>
      <c r="W10" s="14"/>
      <c r="X10" s="25" t="s">
        <v>48</v>
      </c>
      <c r="Z10" s="22">
        <f>SUM(N46:N52)</f>
        <v>0</v>
      </c>
      <c r="AA10" s="15">
        <f t="shared" si="6"/>
        <v>0</v>
      </c>
      <c r="AB10" s="22">
        <f>SUM(Q46:Q52)+SUM(R46:R52)</f>
        <v>0</v>
      </c>
      <c r="AC10" s="22"/>
    </row>
    <row r="11" spans="1:29" ht="15">
      <c r="A11" s="20">
        <v>32579</v>
      </c>
      <c r="B11"/>
      <c r="C11"/>
      <c r="D11"/>
      <c r="E11"/>
      <c r="F11"/>
      <c r="G11"/>
      <c r="H11"/>
      <c r="I1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40</v>
      </c>
      <c r="W11" s="14"/>
      <c r="Y11" s="25" t="s">
        <v>49</v>
      </c>
      <c r="Z11" s="22">
        <f>SUM(N53:N59)</f>
        <v>2.6666666666666665</v>
      </c>
      <c r="AA11" s="15">
        <f t="shared" si="6"/>
        <v>44.44444444444444</v>
      </c>
      <c r="AB11" s="22">
        <f>SUM(Q53:Q59)+SUM(R53:R59)</f>
        <v>4</v>
      </c>
      <c r="AC11" s="22">
        <f>100*SUM(Q53:Q59)/AB11</f>
        <v>100</v>
      </c>
    </row>
    <row r="12" spans="1:29" ht="15">
      <c r="A12" s="20">
        <v>32580</v>
      </c>
      <c r="B12"/>
      <c r="C12"/>
      <c r="D12"/>
      <c r="E12"/>
      <c r="F12"/>
      <c r="G12"/>
      <c r="H12"/>
      <c r="I12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33.33333333333333</v>
      </c>
      <c r="W12" s="14"/>
      <c r="X12" s="25" t="s">
        <v>51</v>
      </c>
      <c r="Z12" s="22">
        <f>SUM(N60:N66)</f>
        <v>0</v>
      </c>
      <c r="AA12" s="15">
        <f t="shared" si="6"/>
        <v>0</v>
      </c>
      <c r="AB12" s="22">
        <f>SUM(Q60:Q66)+SUM(R60:R66)</f>
        <v>0</v>
      </c>
      <c r="AC12" s="22"/>
    </row>
    <row r="13" spans="1:29" ht="15">
      <c r="A13" s="20">
        <v>32581</v>
      </c>
      <c r="B13"/>
      <c r="C13"/>
      <c r="D13"/>
      <c r="E13"/>
      <c r="F13"/>
      <c r="G13"/>
      <c r="H13"/>
      <c r="I13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0.6666666666666666</v>
      </c>
      <c r="AA13" s="15">
        <f t="shared" si="6"/>
        <v>11.11111111111111</v>
      </c>
      <c r="AB13" s="22">
        <f>SUM(Q67:Q73)+SUM(R67:R73)</f>
        <v>3</v>
      </c>
      <c r="AC13" s="22">
        <f>100*SUM(Q67:Q73)/AB13</f>
        <v>66.66666666666667</v>
      </c>
    </row>
    <row r="14" spans="1:29" ht="15">
      <c r="A14" s="20">
        <v>32582</v>
      </c>
      <c r="B14"/>
      <c r="C14"/>
      <c r="D14"/>
      <c r="E14"/>
      <c r="F14"/>
      <c r="G14"/>
      <c r="H14"/>
      <c r="I14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1.3333333333333333</v>
      </c>
      <c r="AA14" s="15">
        <f t="shared" si="6"/>
        <v>22.22222222222222</v>
      </c>
      <c r="AB14" s="22">
        <f>SUM(Q74:Q80)+SUM(R74:R80)</f>
        <v>6</v>
      </c>
      <c r="AC14" s="22">
        <f>100*SUM(Q74:Q80)/AB14</f>
        <v>66.66666666666667</v>
      </c>
    </row>
    <row r="15" spans="1:29" ht="15">
      <c r="A15" s="20">
        <v>32583</v>
      </c>
      <c r="B15"/>
      <c r="C15"/>
      <c r="D15"/>
      <c r="E15"/>
      <c r="F15"/>
      <c r="G15"/>
      <c r="H15"/>
      <c r="I15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1.3333333333333333</v>
      </c>
      <c r="AA15" s="15">
        <f t="shared" si="6"/>
        <v>22.22222222222222</v>
      </c>
      <c r="AB15" s="22">
        <f>SUM(Q81:Q87)+SUM(R81:R87)</f>
        <v>2</v>
      </c>
      <c r="AC15" s="22">
        <f>100*SUM(Q81:Q87)/AB15</f>
        <v>100</v>
      </c>
    </row>
    <row r="16" spans="1:29" ht="12.75">
      <c r="A16" s="20">
        <v>32584</v>
      </c>
      <c r="B16"/>
      <c r="C16"/>
      <c r="D16"/>
      <c r="E16"/>
      <c r="F16"/>
      <c r="G16"/>
      <c r="H16"/>
      <c r="I1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0</v>
      </c>
      <c r="AC16" s="22"/>
    </row>
    <row r="17" spans="1:29" ht="15">
      <c r="A17" s="20">
        <v>32585</v>
      </c>
      <c r="B17"/>
      <c r="C17"/>
      <c r="D17"/>
      <c r="E17"/>
      <c r="F17"/>
      <c r="G17"/>
      <c r="H17"/>
      <c r="I17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5.999999999999999</v>
      </c>
      <c r="AA17" s="19">
        <f>SUM(AA4:AA16)</f>
        <v>100</v>
      </c>
      <c r="AB17" s="19">
        <f>SUM(AB4:AB16)</f>
        <v>15</v>
      </c>
      <c r="AC17" s="22"/>
    </row>
    <row r="18" spans="1:27" ht="12.75">
      <c r="A18" s="20">
        <v>32586</v>
      </c>
      <c r="B18"/>
      <c r="C18"/>
      <c r="D18"/>
      <c r="E18"/>
      <c r="F18"/>
      <c r="G18"/>
      <c r="H18"/>
      <c r="I18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/>
      <c r="C19"/>
      <c r="D19"/>
      <c r="E19"/>
      <c r="F19"/>
      <c r="G19"/>
      <c r="H19"/>
      <c r="I19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/>
      <c r="C20"/>
      <c r="D20"/>
      <c r="E20"/>
      <c r="F20"/>
      <c r="G20"/>
      <c r="H20"/>
      <c r="I20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/>
      <c r="C21"/>
      <c r="D21"/>
      <c r="E21"/>
      <c r="F21"/>
      <c r="G21"/>
      <c r="H21"/>
      <c r="I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/>
      <c r="C22"/>
      <c r="D22"/>
      <c r="E22"/>
      <c r="F22"/>
      <c r="G22"/>
      <c r="H22"/>
      <c r="I22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/>
      <c r="C23"/>
      <c r="D23"/>
      <c r="E23"/>
      <c r="F23"/>
      <c r="G23"/>
      <c r="H23"/>
      <c r="I23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/>
      <c r="C24"/>
      <c r="D24"/>
      <c r="E24"/>
      <c r="F24"/>
      <c r="G24"/>
      <c r="H24"/>
      <c r="I24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/>
      <c r="C25"/>
      <c r="D25"/>
      <c r="E25"/>
      <c r="F25"/>
      <c r="G25"/>
      <c r="H25"/>
      <c r="I25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/>
      <c r="C26"/>
      <c r="D26"/>
      <c r="E26"/>
      <c r="F26"/>
      <c r="G26"/>
      <c r="H26"/>
      <c r="I26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/>
      <c r="C27"/>
      <c r="D27"/>
      <c r="E27"/>
      <c r="F27"/>
      <c r="G27"/>
      <c r="H27"/>
      <c r="I27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/>
      <c r="C28"/>
      <c r="D28"/>
      <c r="E28"/>
      <c r="F28"/>
      <c r="G28"/>
      <c r="H28"/>
      <c r="I28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/>
      <c r="C29"/>
      <c r="D29"/>
      <c r="E29"/>
      <c r="F29"/>
      <c r="G29"/>
      <c r="H29"/>
      <c r="I29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/>
      <c r="C30"/>
      <c r="D30"/>
      <c r="E30"/>
      <c r="F30"/>
      <c r="G30"/>
      <c r="H30"/>
      <c r="I30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/>
      <c r="C31"/>
      <c r="D31"/>
      <c r="E31"/>
      <c r="F31"/>
      <c r="G31"/>
      <c r="H31"/>
      <c r="I31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/>
      <c r="C32"/>
      <c r="D32"/>
      <c r="E32"/>
      <c r="F32"/>
      <c r="G32"/>
      <c r="H32"/>
      <c r="I32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/>
      <c r="C33"/>
      <c r="D33"/>
      <c r="E33"/>
      <c r="F33"/>
      <c r="G33"/>
      <c r="H33"/>
      <c r="I33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/>
      <c r="C34"/>
      <c r="D34"/>
      <c r="E34"/>
      <c r="F34"/>
      <c r="G34"/>
      <c r="H34"/>
      <c r="I34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>
        <f t="shared" si="2"/>
        <v>0</v>
      </c>
      <c r="O34" s="22">
        <f t="shared" si="8"/>
        <v>0</v>
      </c>
      <c r="P34" s="15">
        <f t="shared" si="3"/>
        <v>0</v>
      </c>
      <c r="Q34" s="19">
        <f t="shared" si="4"/>
        <v>0</v>
      </c>
      <c r="R34" s="19">
        <f t="shared" si="5"/>
        <v>0</v>
      </c>
    </row>
    <row r="35" spans="1:18" ht="12.75">
      <c r="A35" s="20">
        <v>32603</v>
      </c>
      <c r="B35"/>
      <c r="C35"/>
      <c r="D35"/>
      <c r="E35"/>
      <c r="F35"/>
      <c r="G35"/>
      <c r="H35"/>
      <c r="I35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>
        <f t="shared" si="2"/>
        <v>0</v>
      </c>
      <c r="O35" s="22">
        <f t="shared" si="8"/>
        <v>0</v>
      </c>
      <c r="P35" s="15">
        <f t="shared" si="3"/>
        <v>0</v>
      </c>
      <c r="Q35" s="19">
        <f t="shared" si="4"/>
        <v>0</v>
      </c>
      <c r="R35" s="19">
        <f t="shared" si="5"/>
        <v>0</v>
      </c>
    </row>
    <row r="36" spans="1:18" ht="12.75">
      <c r="A36" s="20">
        <v>32604</v>
      </c>
      <c r="B36"/>
      <c r="C36"/>
      <c r="D36"/>
      <c r="E36"/>
      <c r="F36"/>
      <c r="G36"/>
      <c r="H36"/>
      <c r="I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</v>
      </c>
      <c r="P36" s="15">
        <f aca="true" t="shared" si="13" ref="P36:P67">O36*100/$N$96</f>
        <v>0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/>
      <c r="C37"/>
      <c r="D37"/>
      <c r="E37"/>
      <c r="F37"/>
      <c r="G37"/>
      <c r="H37"/>
      <c r="I37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</v>
      </c>
      <c r="P37" s="15">
        <f t="shared" si="13"/>
        <v>0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/>
      <c r="C38"/>
      <c r="D38"/>
      <c r="E38"/>
      <c r="F38"/>
      <c r="G38"/>
      <c r="H38"/>
      <c r="I38"/>
      <c r="J38" s="19">
        <f t="shared" si="10"/>
        <v>0</v>
      </c>
      <c r="K38" s="19">
        <f t="shared" si="11"/>
        <v>0</v>
      </c>
      <c r="L38" s="19">
        <f t="shared" si="9"/>
        <v>0</v>
      </c>
      <c r="M38" s="19">
        <f t="shared" si="9"/>
        <v>0</v>
      </c>
      <c r="N38" s="15">
        <f t="shared" si="12"/>
        <v>0</v>
      </c>
      <c r="O38" s="22">
        <f t="shared" si="16"/>
        <v>0</v>
      </c>
      <c r="P38" s="15">
        <f t="shared" si="13"/>
        <v>0</v>
      </c>
      <c r="Q38" s="19">
        <f t="shared" si="14"/>
        <v>0</v>
      </c>
      <c r="R38" s="19">
        <f t="shared" si="15"/>
        <v>0</v>
      </c>
    </row>
    <row r="39" spans="1:19" ht="12.75">
      <c r="A39" s="20">
        <v>32607</v>
      </c>
      <c r="B39"/>
      <c r="C39"/>
      <c r="D39"/>
      <c r="E39"/>
      <c r="F39"/>
      <c r="G39"/>
      <c r="H39"/>
      <c r="I39"/>
      <c r="J39" s="19">
        <f t="shared" si="10"/>
        <v>0</v>
      </c>
      <c r="K39" s="19">
        <f t="shared" si="11"/>
        <v>0</v>
      </c>
      <c r="L39" s="19">
        <f t="shared" si="9"/>
        <v>0</v>
      </c>
      <c r="M39" s="19">
        <f t="shared" si="9"/>
        <v>0</v>
      </c>
      <c r="N39" s="15">
        <f t="shared" si="12"/>
        <v>0</v>
      </c>
      <c r="O39" s="22">
        <f t="shared" si="16"/>
        <v>0</v>
      </c>
      <c r="P39" s="15">
        <f t="shared" si="13"/>
        <v>0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/>
      <c r="C40"/>
      <c r="D40"/>
      <c r="E40"/>
      <c r="F40"/>
      <c r="G40"/>
      <c r="H40"/>
      <c r="I40"/>
      <c r="J40" s="19">
        <f t="shared" si="10"/>
        <v>0</v>
      </c>
      <c r="K40" s="19">
        <f t="shared" si="11"/>
        <v>0</v>
      </c>
      <c r="L40" s="19">
        <f t="shared" si="9"/>
        <v>0</v>
      </c>
      <c r="M40" s="19">
        <f t="shared" si="9"/>
        <v>0</v>
      </c>
      <c r="N40" s="15">
        <f t="shared" si="12"/>
        <v>0</v>
      </c>
      <c r="O40" s="22">
        <f t="shared" si="16"/>
        <v>0</v>
      </c>
      <c r="P40" s="15">
        <f t="shared" si="13"/>
        <v>0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/>
      <c r="C41"/>
      <c r="D41"/>
      <c r="E41"/>
      <c r="F41"/>
      <c r="G41"/>
      <c r="H41"/>
      <c r="I41"/>
      <c r="J41" s="19">
        <f t="shared" si="10"/>
        <v>0</v>
      </c>
      <c r="K41" s="19">
        <f t="shared" si="11"/>
        <v>0</v>
      </c>
      <c r="L41" s="19">
        <f t="shared" si="9"/>
        <v>0</v>
      </c>
      <c r="M41" s="19">
        <f t="shared" si="9"/>
        <v>0</v>
      </c>
      <c r="N41" s="15">
        <f t="shared" si="12"/>
        <v>0</v>
      </c>
      <c r="O41" s="22">
        <f t="shared" si="16"/>
        <v>0</v>
      </c>
      <c r="P41" s="15">
        <f t="shared" si="13"/>
        <v>0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/>
      <c r="C42"/>
      <c r="D42"/>
      <c r="E42"/>
      <c r="F42"/>
      <c r="G42"/>
      <c r="H42"/>
      <c r="I42"/>
      <c r="J42" s="19">
        <f t="shared" si="10"/>
        <v>0</v>
      </c>
      <c r="K42" s="19">
        <f t="shared" si="11"/>
        <v>0</v>
      </c>
      <c r="L42" s="19">
        <f t="shared" si="9"/>
        <v>0</v>
      </c>
      <c r="M42" s="19">
        <f t="shared" si="9"/>
        <v>0</v>
      </c>
      <c r="N42" s="15">
        <f t="shared" si="12"/>
        <v>0</v>
      </c>
      <c r="O42" s="22">
        <f t="shared" si="16"/>
        <v>0</v>
      </c>
      <c r="P42" s="15">
        <f t="shared" si="13"/>
        <v>0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/>
      <c r="C43"/>
      <c r="D43"/>
      <c r="E43"/>
      <c r="F43"/>
      <c r="G43"/>
      <c r="H43"/>
      <c r="I43"/>
      <c r="J43" s="19">
        <f t="shared" si="10"/>
        <v>0</v>
      </c>
      <c r="K43" s="19">
        <f t="shared" si="11"/>
        <v>0</v>
      </c>
      <c r="L43" s="19">
        <f t="shared" si="9"/>
        <v>0</v>
      </c>
      <c r="M43" s="19">
        <f t="shared" si="9"/>
        <v>0</v>
      </c>
      <c r="N43" s="15">
        <f t="shared" si="12"/>
        <v>0</v>
      </c>
      <c r="O43" s="22">
        <f t="shared" si="16"/>
        <v>0</v>
      </c>
      <c r="P43" s="15">
        <f t="shared" si="13"/>
        <v>0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/>
      <c r="C44"/>
      <c r="D44"/>
      <c r="E44"/>
      <c r="F44"/>
      <c r="G44"/>
      <c r="H44"/>
      <c r="I44"/>
      <c r="J44" s="19">
        <f t="shared" si="10"/>
        <v>0</v>
      </c>
      <c r="K44" s="19">
        <f t="shared" si="11"/>
        <v>0</v>
      </c>
      <c r="L44" s="19">
        <f t="shared" si="9"/>
        <v>0</v>
      </c>
      <c r="M44" s="19">
        <f t="shared" si="9"/>
        <v>0</v>
      </c>
      <c r="N44" s="15">
        <f t="shared" si="12"/>
        <v>0</v>
      </c>
      <c r="O44" s="22">
        <f t="shared" si="16"/>
        <v>0</v>
      </c>
      <c r="P44" s="15">
        <f t="shared" si="13"/>
        <v>0</v>
      </c>
      <c r="Q44" s="19">
        <f t="shared" si="14"/>
        <v>0</v>
      </c>
      <c r="R44" s="19">
        <f t="shared" si="15"/>
        <v>0</v>
      </c>
    </row>
    <row r="45" spans="1:18" ht="12.75">
      <c r="A45" s="20">
        <v>32613</v>
      </c>
      <c r="B45"/>
      <c r="C45"/>
      <c r="D45"/>
      <c r="E45"/>
      <c r="F45"/>
      <c r="G45"/>
      <c r="H45"/>
      <c r="I45"/>
      <c r="J45" s="19">
        <f t="shared" si="10"/>
        <v>0</v>
      </c>
      <c r="K45" s="19">
        <f t="shared" si="11"/>
        <v>0</v>
      </c>
      <c r="L45" s="19">
        <f aca="true" t="shared" si="17" ref="L45:M64">L44+J45</f>
        <v>0</v>
      </c>
      <c r="M45" s="19">
        <f t="shared" si="17"/>
        <v>0</v>
      </c>
      <c r="N45" s="15">
        <f t="shared" si="12"/>
        <v>0</v>
      </c>
      <c r="O45" s="22">
        <f t="shared" si="16"/>
        <v>0</v>
      </c>
      <c r="P45" s="15">
        <f t="shared" si="13"/>
        <v>0</v>
      </c>
      <c r="Q45" s="19">
        <f t="shared" si="14"/>
        <v>0</v>
      </c>
      <c r="R45" s="19">
        <f t="shared" si="15"/>
        <v>0</v>
      </c>
    </row>
    <row r="46" spans="1:18" ht="12.75">
      <c r="A46" s="20">
        <v>32614</v>
      </c>
      <c r="B46"/>
      <c r="C46"/>
      <c r="D46"/>
      <c r="E46"/>
      <c r="F46"/>
      <c r="G46"/>
      <c r="H46"/>
      <c r="I46"/>
      <c r="J46" s="19">
        <f t="shared" si="10"/>
        <v>0</v>
      </c>
      <c r="K46" s="19">
        <f t="shared" si="11"/>
        <v>0</v>
      </c>
      <c r="L46" s="19">
        <f t="shared" si="17"/>
        <v>0</v>
      </c>
      <c r="M46" s="19">
        <f t="shared" si="17"/>
        <v>0</v>
      </c>
      <c r="N46" s="15">
        <f t="shared" si="12"/>
        <v>0</v>
      </c>
      <c r="O46" s="22">
        <f t="shared" si="16"/>
        <v>0</v>
      </c>
      <c r="P46" s="15">
        <f t="shared" si="13"/>
        <v>0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/>
      <c r="C47"/>
      <c r="D47"/>
      <c r="E47"/>
      <c r="F47"/>
      <c r="G47"/>
      <c r="H47"/>
      <c r="I47"/>
      <c r="J47" s="19">
        <f t="shared" si="10"/>
        <v>0</v>
      </c>
      <c r="K47" s="19">
        <f t="shared" si="11"/>
        <v>0</v>
      </c>
      <c r="L47" s="19">
        <f t="shared" si="17"/>
        <v>0</v>
      </c>
      <c r="M47" s="19">
        <f t="shared" si="17"/>
        <v>0</v>
      </c>
      <c r="N47" s="15">
        <f t="shared" si="12"/>
        <v>0</v>
      </c>
      <c r="O47" s="22">
        <f t="shared" si="16"/>
        <v>0</v>
      </c>
      <c r="P47" s="15">
        <f t="shared" si="13"/>
        <v>0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/>
      <c r="C48"/>
      <c r="D48"/>
      <c r="E48"/>
      <c r="F48"/>
      <c r="G48"/>
      <c r="H48"/>
      <c r="I48"/>
      <c r="J48" s="19">
        <f t="shared" si="10"/>
        <v>0</v>
      </c>
      <c r="K48" s="19">
        <f t="shared" si="11"/>
        <v>0</v>
      </c>
      <c r="L48" s="19">
        <f t="shared" si="17"/>
        <v>0</v>
      </c>
      <c r="M48" s="19">
        <f t="shared" si="17"/>
        <v>0</v>
      </c>
      <c r="N48" s="15">
        <f t="shared" si="12"/>
        <v>0</v>
      </c>
      <c r="O48" s="22">
        <f t="shared" si="16"/>
        <v>0</v>
      </c>
      <c r="P48" s="15">
        <f t="shared" si="13"/>
        <v>0</v>
      </c>
      <c r="Q48" s="19">
        <f t="shared" si="14"/>
        <v>0</v>
      </c>
      <c r="R48" s="19">
        <f t="shared" si="15"/>
        <v>0</v>
      </c>
    </row>
    <row r="49" spans="1:18" ht="12.75">
      <c r="A49" s="20">
        <v>32617</v>
      </c>
      <c r="B49"/>
      <c r="C49"/>
      <c r="D49"/>
      <c r="E49"/>
      <c r="F49"/>
      <c r="G49"/>
      <c r="H49"/>
      <c r="I49"/>
      <c r="J49" s="19">
        <f t="shared" si="10"/>
        <v>0</v>
      </c>
      <c r="K49" s="19">
        <f t="shared" si="11"/>
        <v>0</v>
      </c>
      <c r="L49" s="19">
        <f t="shared" si="17"/>
        <v>0</v>
      </c>
      <c r="M49" s="19">
        <f t="shared" si="17"/>
        <v>0</v>
      </c>
      <c r="N49" s="15">
        <f t="shared" si="12"/>
        <v>0</v>
      </c>
      <c r="O49" s="22">
        <f t="shared" si="16"/>
        <v>0</v>
      </c>
      <c r="P49" s="15">
        <f t="shared" si="13"/>
        <v>0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/>
      <c r="C50"/>
      <c r="D50"/>
      <c r="E50"/>
      <c r="F50"/>
      <c r="G50"/>
      <c r="H50"/>
      <c r="I50"/>
      <c r="J50" s="19">
        <f t="shared" si="10"/>
        <v>0</v>
      </c>
      <c r="K50" s="19">
        <f t="shared" si="11"/>
        <v>0</v>
      </c>
      <c r="L50" s="19">
        <f t="shared" si="17"/>
        <v>0</v>
      </c>
      <c r="M50" s="19">
        <f t="shared" si="17"/>
        <v>0</v>
      </c>
      <c r="N50" s="15">
        <f t="shared" si="12"/>
        <v>0</v>
      </c>
      <c r="O50" s="22">
        <f t="shared" si="16"/>
        <v>0</v>
      </c>
      <c r="P50" s="15">
        <f t="shared" si="13"/>
        <v>0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/>
      <c r="C51"/>
      <c r="D51"/>
      <c r="E51"/>
      <c r="F51"/>
      <c r="G51"/>
      <c r="H51"/>
      <c r="I51"/>
      <c r="J51" s="19">
        <f t="shared" si="10"/>
        <v>0</v>
      </c>
      <c r="K51" s="19">
        <f t="shared" si="11"/>
        <v>0</v>
      </c>
      <c r="L51" s="19">
        <f t="shared" si="17"/>
        <v>0</v>
      </c>
      <c r="M51" s="19">
        <f t="shared" si="17"/>
        <v>0</v>
      </c>
      <c r="N51" s="15">
        <f t="shared" si="12"/>
        <v>0</v>
      </c>
      <c r="O51" s="22">
        <f t="shared" si="16"/>
        <v>0</v>
      </c>
      <c r="P51" s="15">
        <f t="shared" si="13"/>
        <v>0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/>
      <c r="C52"/>
      <c r="D52"/>
      <c r="E52"/>
      <c r="F52"/>
      <c r="G52"/>
      <c r="H52"/>
      <c r="I52"/>
      <c r="J52" s="19">
        <f t="shared" si="10"/>
        <v>0</v>
      </c>
      <c r="K52" s="19">
        <f t="shared" si="11"/>
        <v>0</v>
      </c>
      <c r="L52" s="19">
        <f t="shared" si="17"/>
        <v>0</v>
      </c>
      <c r="M52" s="19">
        <f t="shared" si="17"/>
        <v>0</v>
      </c>
      <c r="N52" s="15">
        <f t="shared" si="12"/>
        <v>0</v>
      </c>
      <c r="O52" s="22">
        <f t="shared" si="16"/>
        <v>0</v>
      </c>
      <c r="P52" s="15">
        <f t="shared" si="13"/>
        <v>0</v>
      </c>
      <c r="Q52" s="19">
        <f t="shared" si="14"/>
        <v>0</v>
      </c>
      <c r="R52" s="19">
        <f t="shared" si="15"/>
        <v>0</v>
      </c>
    </row>
    <row r="53" spans="1:19" ht="12.75">
      <c r="A53" s="20">
        <v>32621</v>
      </c>
      <c r="B53"/>
      <c r="C53"/>
      <c r="D53"/>
      <c r="E53"/>
      <c r="F53"/>
      <c r="G53"/>
      <c r="H53"/>
      <c r="I53"/>
      <c r="J53" s="19">
        <f t="shared" si="10"/>
        <v>0</v>
      </c>
      <c r="K53" s="19">
        <f t="shared" si="11"/>
        <v>0</v>
      </c>
      <c r="L53" s="19">
        <f t="shared" si="17"/>
        <v>0</v>
      </c>
      <c r="M53" s="19">
        <f t="shared" si="17"/>
        <v>0</v>
      </c>
      <c r="N53" s="15">
        <f t="shared" si="12"/>
        <v>0</v>
      </c>
      <c r="O53" s="22">
        <f t="shared" si="16"/>
        <v>0</v>
      </c>
      <c r="P53" s="15">
        <f t="shared" si="13"/>
        <v>0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/>
      <c r="C54"/>
      <c r="D54"/>
      <c r="E54"/>
      <c r="F54"/>
      <c r="G54"/>
      <c r="H54"/>
      <c r="I54"/>
      <c r="J54" s="19">
        <f t="shared" si="10"/>
        <v>0</v>
      </c>
      <c r="K54" s="19">
        <f t="shared" si="11"/>
        <v>0</v>
      </c>
      <c r="L54" s="19">
        <f t="shared" si="17"/>
        <v>0</v>
      </c>
      <c r="M54" s="19">
        <f t="shared" si="17"/>
        <v>0</v>
      </c>
      <c r="N54" s="15">
        <f t="shared" si="12"/>
        <v>0</v>
      </c>
      <c r="O54" s="22">
        <f t="shared" si="16"/>
        <v>0</v>
      </c>
      <c r="P54" s="15">
        <f t="shared" si="13"/>
        <v>0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 s="1">
        <v>1</v>
      </c>
      <c r="C55" s="1">
        <v>1</v>
      </c>
      <c r="D55"/>
      <c r="E55"/>
      <c r="F55"/>
      <c r="G55"/>
      <c r="H55"/>
      <c r="I55"/>
      <c r="J55" s="19">
        <f t="shared" si="10"/>
        <v>2</v>
      </c>
      <c r="K55" s="19">
        <f t="shared" si="11"/>
        <v>0</v>
      </c>
      <c r="L55" s="19">
        <f t="shared" si="17"/>
        <v>2</v>
      </c>
      <c r="M55" s="19">
        <f t="shared" si="17"/>
        <v>0</v>
      </c>
      <c r="N55" s="15">
        <f t="shared" si="12"/>
        <v>1.3333333333333333</v>
      </c>
      <c r="O55" s="22">
        <f t="shared" si="16"/>
        <v>1.3333333333333333</v>
      </c>
      <c r="P55" s="15">
        <f t="shared" si="13"/>
        <v>22.222222222222218</v>
      </c>
      <c r="Q55" s="19">
        <f t="shared" si="14"/>
        <v>2</v>
      </c>
      <c r="R55" s="19">
        <f t="shared" si="15"/>
        <v>0</v>
      </c>
    </row>
    <row r="56" spans="1:18" ht="12.75">
      <c r="A56" s="20">
        <v>32624</v>
      </c>
      <c r="B56"/>
      <c r="C56" s="1">
        <v>1</v>
      </c>
      <c r="D56"/>
      <c r="E56"/>
      <c r="F56"/>
      <c r="G56"/>
      <c r="H56"/>
      <c r="I56"/>
      <c r="J56" s="19">
        <f t="shared" si="10"/>
        <v>1</v>
      </c>
      <c r="K56" s="19">
        <f t="shared" si="11"/>
        <v>0</v>
      </c>
      <c r="L56" s="19">
        <f t="shared" si="17"/>
        <v>3</v>
      </c>
      <c r="M56" s="19">
        <f t="shared" si="17"/>
        <v>0</v>
      </c>
      <c r="N56" s="15">
        <f t="shared" si="12"/>
        <v>0.6666666666666666</v>
      </c>
      <c r="O56" s="22">
        <f t="shared" si="16"/>
        <v>2</v>
      </c>
      <c r="P56" s="15">
        <f t="shared" si="13"/>
        <v>33.333333333333336</v>
      </c>
      <c r="Q56" s="19">
        <f t="shared" si="14"/>
        <v>1</v>
      </c>
      <c r="R56" s="19">
        <f t="shared" si="15"/>
        <v>0</v>
      </c>
    </row>
    <row r="57" spans="1:18" ht="12.75">
      <c r="A57" s="20">
        <v>32625</v>
      </c>
      <c r="B57" s="1">
        <v>1</v>
      </c>
      <c r="C57"/>
      <c r="D57"/>
      <c r="E57"/>
      <c r="F57"/>
      <c r="G57"/>
      <c r="H57"/>
      <c r="I57"/>
      <c r="J57" s="19">
        <f t="shared" si="10"/>
        <v>1</v>
      </c>
      <c r="K57" s="19">
        <f t="shared" si="11"/>
        <v>0</v>
      </c>
      <c r="L57" s="19">
        <f t="shared" si="17"/>
        <v>4</v>
      </c>
      <c r="M57" s="19">
        <f t="shared" si="17"/>
        <v>0</v>
      </c>
      <c r="N57" s="15">
        <f t="shared" si="12"/>
        <v>0.6666666666666666</v>
      </c>
      <c r="O57" s="22">
        <f t="shared" si="16"/>
        <v>2.6666666666666665</v>
      </c>
      <c r="P57" s="15">
        <f t="shared" si="13"/>
        <v>44.444444444444436</v>
      </c>
      <c r="Q57" s="19">
        <f t="shared" si="14"/>
        <v>1</v>
      </c>
      <c r="R57" s="19">
        <f t="shared" si="15"/>
        <v>0</v>
      </c>
    </row>
    <row r="58" spans="1:18" ht="12.75">
      <c r="A58" s="20">
        <v>32626</v>
      </c>
      <c r="B58"/>
      <c r="C58"/>
      <c r="D58"/>
      <c r="E58"/>
      <c r="F58"/>
      <c r="G58"/>
      <c r="H58"/>
      <c r="I58"/>
      <c r="J58" s="19">
        <f t="shared" si="10"/>
        <v>0</v>
      </c>
      <c r="K58" s="19">
        <f t="shared" si="11"/>
        <v>0</v>
      </c>
      <c r="L58" s="19">
        <f t="shared" si="17"/>
        <v>4</v>
      </c>
      <c r="M58" s="19">
        <f t="shared" si="17"/>
        <v>0</v>
      </c>
      <c r="N58" s="15">
        <f t="shared" si="12"/>
        <v>0</v>
      </c>
      <c r="O58" s="22">
        <f t="shared" si="16"/>
        <v>2.6666666666666665</v>
      </c>
      <c r="P58" s="15">
        <f t="shared" si="13"/>
        <v>44.444444444444436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/>
      <c r="C59"/>
      <c r="D59"/>
      <c r="E59"/>
      <c r="F59"/>
      <c r="G59"/>
      <c r="H59"/>
      <c r="I59"/>
      <c r="J59" s="19">
        <f t="shared" si="10"/>
        <v>0</v>
      </c>
      <c r="K59" s="19">
        <f t="shared" si="11"/>
        <v>0</v>
      </c>
      <c r="L59" s="19">
        <f t="shared" si="17"/>
        <v>4</v>
      </c>
      <c r="M59" s="19">
        <f t="shared" si="17"/>
        <v>0</v>
      </c>
      <c r="N59" s="15">
        <f t="shared" si="12"/>
        <v>0</v>
      </c>
      <c r="O59" s="22">
        <f t="shared" si="16"/>
        <v>2.6666666666666665</v>
      </c>
      <c r="P59" s="15">
        <f t="shared" si="13"/>
        <v>44.444444444444436</v>
      </c>
      <c r="Q59" s="19">
        <f t="shared" si="14"/>
        <v>0</v>
      </c>
      <c r="R59" s="19">
        <f t="shared" si="15"/>
        <v>0</v>
      </c>
    </row>
    <row r="60" spans="1:18" ht="12.75">
      <c r="A60" s="20">
        <v>32628</v>
      </c>
      <c r="B60"/>
      <c r="C60"/>
      <c r="D60"/>
      <c r="E60"/>
      <c r="F60"/>
      <c r="G60"/>
      <c r="H60"/>
      <c r="I60"/>
      <c r="J60" s="19">
        <f t="shared" si="10"/>
        <v>0</v>
      </c>
      <c r="K60" s="19">
        <f t="shared" si="11"/>
        <v>0</v>
      </c>
      <c r="L60" s="19">
        <f t="shared" si="17"/>
        <v>4</v>
      </c>
      <c r="M60" s="19">
        <f t="shared" si="17"/>
        <v>0</v>
      </c>
      <c r="N60" s="15">
        <f t="shared" si="12"/>
        <v>0</v>
      </c>
      <c r="O60" s="22">
        <f t="shared" si="16"/>
        <v>2.6666666666666665</v>
      </c>
      <c r="P60" s="15">
        <f t="shared" si="13"/>
        <v>44.444444444444436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/>
      <c r="C61"/>
      <c r="D61"/>
      <c r="E61"/>
      <c r="F61"/>
      <c r="G61"/>
      <c r="H61"/>
      <c r="I61"/>
      <c r="J61" s="19">
        <f t="shared" si="10"/>
        <v>0</v>
      </c>
      <c r="K61" s="19">
        <f t="shared" si="11"/>
        <v>0</v>
      </c>
      <c r="L61" s="19">
        <f t="shared" si="17"/>
        <v>4</v>
      </c>
      <c r="M61" s="19">
        <f t="shared" si="17"/>
        <v>0</v>
      </c>
      <c r="N61" s="15">
        <f t="shared" si="12"/>
        <v>0</v>
      </c>
      <c r="O61" s="22">
        <f t="shared" si="16"/>
        <v>2.6666666666666665</v>
      </c>
      <c r="P61" s="15">
        <f t="shared" si="13"/>
        <v>44.444444444444436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/>
      <c r="C62"/>
      <c r="D62"/>
      <c r="E62"/>
      <c r="F62"/>
      <c r="G62"/>
      <c r="H62"/>
      <c r="I62"/>
      <c r="J62" s="19">
        <f t="shared" si="10"/>
        <v>0</v>
      </c>
      <c r="K62" s="19">
        <f t="shared" si="11"/>
        <v>0</v>
      </c>
      <c r="L62" s="19">
        <f t="shared" si="17"/>
        <v>4</v>
      </c>
      <c r="M62" s="19">
        <f t="shared" si="17"/>
        <v>0</v>
      </c>
      <c r="N62" s="15">
        <f t="shared" si="12"/>
        <v>0</v>
      </c>
      <c r="O62" s="22">
        <f t="shared" si="16"/>
        <v>2.6666666666666665</v>
      </c>
      <c r="P62" s="15">
        <f t="shared" si="13"/>
        <v>44.444444444444436</v>
      </c>
      <c r="Q62" s="19">
        <f t="shared" si="14"/>
        <v>0</v>
      </c>
      <c r="R62" s="19">
        <f t="shared" si="15"/>
        <v>0</v>
      </c>
    </row>
    <row r="63" spans="1:18" ht="12.75">
      <c r="A63" s="20">
        <v>32631</v>
      </c>
      <c r="B63"/>
      <c r="C63"/>
      <c r="D63"/>
      <c r="E63"/>
      <c r="F63"/>
      <c r="G63"/>
      <c r="H63"/>
      <c r="I63"/>
      <c r="J63" s="19">
        <f t="shared" si="10"/>
        <v>0</v>
      </c>
      <c r="K63" s="19">
        <f t="shared" si="11"/>
        <v>0</v>
      </c>
      <c r="L63" s="19">
        <f t="shared" si="17"/>
        <v>4</v>
      </c>
      <c r="M63" s="19">
        <f t="shared" si="17"/>
        <v>0</v>
      </c>
      <c r="N63" s="15">
        <f t="shared" si="12"/>
        <v>0</v>
      </c>
      <c r="O63" s="22">
        <f t="shared" si="16"/>
        <v>2.6666666666666665</v>
      </c>
      <c r="P63" s="15">
        <f t="shared" si="13"/>
        <v>44.444444444444436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/>
      <c r="C64"/>
      <c r="D64"/>
      <c r="E64"/>
      <c r="F64"/>
      <c r="G64"/>
      <c r="H64"/>
      <c r="I64"/>
      <c r="J64" s="19">
        <f t="shared" si="10"/>
        <v>0</v>
      </c>
      <c r="K64" s="19">
        <f t="shared" si="11"/>
        <v>0</v>
      </c>
      <c r="L64" s="19">
        <f t="shared" si="17"/>
        <v>4</v>
      </c>
      <c r="M64" s="19">
        <f t="shared" si="17"/>
        <v>0</v>
      </c>
      <c r="N64" s="15">
        <f t="shared" si="12"/>
        <v>0</v>
      </c>
      <c r="O64" s="22">
        <f t="shared" si="16"/>
        <v>2.6666666666666665</v>
      </c>
      <c r="P64" s="15">
        <f t="shared" si="13"/>
        <v>44.444444444444436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/>
      <c r="C65"/>
      <c r="D65"/>
      <c r="E65"/>
      <c r="F65"/>
      <c r="G65"/>
      <c r="H65"/>
      <c r="I65"/>
      <c r="J65" s="19">
        <f t="shared" si="10"/>
        <v>0</v>
      </c>
      <c r="K65" s="19">
        <f t="shared" si="11"/>
        <v>0</v>
      </c>
      <c r="L65" s="19">
        <f aca="true" t="shared" si="18" ref="L65:M84">L64+J65</f>
        <v>4</v>
      </c>
      <c r="M65" s="19">
        <f t="shared" si="18"/>
        <v>0</v>
      </c>
      <c r="N65" s="15">
        <f t="shared" si="12"/>
        <v>0</v>
      </c>
      <c r="O65" s="22">
        <f t="shared" si="16"/>
        <v>2.6666666666666665</v>
      </c>
      <c r="P65" s="15">
        <f t="shared" si="13"/>
        <v>44.444444444444436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/>
      <c r="C66"/>
      <c r="D66"/>
      <c r="E66"/>
      <c r="F66"/>
      <c r="G66"/>
      <c r="H66"/>
      <c r="I66"/>
      <c r="J66" s="19">
        <f t="shared" si="10"/>
        <v>0</v>
      </c>
      <c r="K66" s="19">
        <f t="shared" si="11"/>
        <v>0</v>
      </c>
      <c r="L66" s="19">
        <f t="shared" si="18"/>
        <v>4</v>
      </c>
      <c r="M66" s="19">
        <f t="shared" si="18"/>
        <v>0</v>
      </c>
      <c r="N66" s="15">
        <f t="shared" si="12"/>
        <v>0</v>
      </c>
      <c r="O66" s="22">
        <f t="shared" si="16"/>
        <v>2.6666666666666665</v>
      </c>
      <c r="P66" s="15">
        <f t="shared" si="13"/>
        <v>44.444444444444436</v>
      </c>
      <c r="Q66" s="19">
        <f t="shared" si="14"/>
        <v>0</v>
      </c>
      <c r="R66" s="19">
        <f t="shared" si="15"/>
        <v>0</v>
      </c>
    </row>
    <row r="67" spans="1:19" ht="12.75">
      <c r="A67" s="20">
        <v>32635</v>
      </c>
      <c r="B67"/>
      <c r="C67"/>
      <c r="D67"/>
      <c r="E67"/>
      <c r="F67"/>
      <c r="G67"/>
      <c r="H67"/>
      <c r="I67"/>
      <c r="J67" s="19">
        <f t="shared" si="10"/>
        <v>0</v>
      </c>
      <c r="K67" s="19">
        <f t="shared" si="11"/>
        <v>0</v>
      </c>
      <c r="L67" s="19">
        <f t="shared" si="18"/>
        <v>4</v>
      </c>
      <c r="M67" s="19">
        <f t="shared" si="18"/>
        <v>0</v>
      </c>
      <c r="N67" s="15">
        <f t="shared" si="12"/>
        <v>0</v>
      </c>
      <c r="O67" s="22">
        <f t="shared" si="16"/>
        <v>2.6666666666666665</v>
      </c>
      <c r="P67" s="15">
        <f t="shared" si="13"/>
        <v>44.444444444444436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/>
      <c r="C68"/>
      <c r="D68"/>
      <c r="E68"/>
      <c r="F68"/>
      <c r="G68"/>
      <c r="H68"/>
      <c r="I68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4</v>
      </c>
      <c r="M68" s="19">
        <f t="shared" si="18"/>
        <v>0</v>
      </c>
      <c r="N68" s="15">
        <f aca="true" t="shared" si="21" ref="N68:N94">(+J68+K68)*($J$96/($J$96+$K$96))</f>
        <v>0</v>
      </c>
      <c r="O68" s="22">
        <f t="shared" si="16"/>
        <v>2.6666666666666665</v>
      </c>
      <c r="P68" s="15">
        <f aca="true" t="shared" si="22" ref="P68:P94">O68*100/$N$96</f>
        <v>44.444444444444436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2.75">
      <c r="A69" s="20">
        <v>32637</v>
      </c>
      <c r="B69"/>
      <c r="C69"/>
      <c r="D69" s="1">
        <v>1</v>
      </c>
      <c r="E69"/>
      <c r="F69" s="1">
        <v>1</v>
      </c>
      <c r="G69"/>
      <c r="H69"/>
      <c r="I69"/>
      <c r="J69" s="19">
        <f t="shared" si="19"/>
        <v>-1</v>
      </c>
      <c r="K69" s="19">
        <f t="shared" si="20"/>
        <v>1</v>
      </c>
      <c r="L69" s="19">
        <f t="shared" si="18"/>
        <v>3</v>
      </c>
      <c r="M69" s="19">
        <f t="shared" si="18"/>
        <v>1</v>
      </c>
      <c r="N69" s="15">
        <f t="shared" si="21"/>
        <v>0</v>
      </c>
      <c r="O69" s="22">
        <f aca="true" t="shared" si="25" ref="O69:O94">O68+N69</f>
        <v>2.6666666666666665</v>
      </c>
      <c r="P69" s="15">
        <f t="shared" si="22"/>
        <v>44.444444444444436</v>
      </c>
      <c r="Q69" s="19">
        <f t="shared" si="23"/>
        <v>1</v>
      </c>
      <c r="R69" s="19">
        <f t="shared" si="24"/>
        <v>1</v>
      </c>
    </row>
    <row r="70" spans="1:18" ht="12.75">
      <c r="A70" s="20">
        <v>32638</v>
      </c>
      <c r="B70"/>
      <c r="C70"/>
      <c r="D70"/>
      <c r="E70"/>
      <c r="F70"/>
      <c r="G70"/>
      <c r="H70"/>
      <c r="I70"/>
      <c r="J70" s="19">
        <f t="shared" si="19"/>
        <v>0</v>
      </c>
      <c r="K70" s="19">
        <f t="shared" si="20"/>
        <v>0</v>
      </c>
      <c r="L70" s="19">
        <f t="shared" si="18"/>
        <v>3</v>
      </c>
      <c r="M70" s="19">
        <f t="shared" si="18"/>
        <v>1</v>
      </c>
      <c r="N70" s="15">
        <f t="shared" si="21"/>
        <v>0</v>
      </c>
      <c r="O70" s="22">
        <f t="shared" si="25"/>
        <v>2.6666666666666665</v>
      </c>
      <c r="P70" s="15">
        <f t="shared" si="22"/>
        <v>44.444444444444436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/>
      <c r="C71"/>
      <c r="D71"/>
      <c r="E71"/>
      <c r="F71"/>
      <c r="G71"/>
      <c r="H71"/>
      <c r="I71"/>
      <c r="J71" s="19">
        <f t="shared" si="19"/>
        <v>0</v>
      </c>
      <c r="K71" s="19">
        <f t="shared" si="20"/>
        <v>0</v>
      </c>
      <c r="L71" s="19">
        <f t="shared" si="18"/>
        <v>3</v>
      </c>
      <c r="M71" s="19">
        <f t="shared" si="18"/>
        <v>1</v>
      </c>
      <c r="N71" s="15">
        <f t="shared" si="21"/>
        <v>0</v>
      </c>
      <c r="O71" s="22">
        <f t="shared" si="25"/>
        <v>2.6666666666666665</v>
      </c>
      <c r="P71" s="15">
        <f t="shared" si="22"/>
        <v>44.444444444444436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 s="1">
        <v>1</v>
      </c>
      <c r="C72"/>
      <c r="D72"/>
      <c r="E72"/>
      <c r="F72"/>
      <c r="G72"/>
      <c r="H72"/>
      <c r="I72"/>
      <c r="J72" s="19">
        <f t="shared" si="19"/>
        <v>1</v>
      </c>
      <c r="K72" s="19">
        <f t="shared" si="20"/>
        <v>0</v>
      </c>
      <c r="L72" s="19">
        <f t="shared" si="18"/>
        <v>4</v>
      </c>
      <c r="M72" s="19">
        <f t="shared" si="18"/>
        <v>1</v>
      </c>
      <c r="N72" s="15">
        <f t="shared" si="21"/>
        <v>0.6666666666666666</v>
      </c>
      <c r="O72" s="22">
        <f t="shared" si="25"/>
        <v>3.333333333333333</v>
      </c>
      <c r="P72" s="15">
        <f t="shared" si="22"/>
        <v>55.55555555555555</v>
      </c>
      <c r="Q72" s="19">
        <f t="shared" si="23"/>
        <v>1</v>
      </c>
      <c r="R72" s="19">
        <f t="shared" si="24"/>
        <v>0</v>
      </c>
    </row>
    <row r="73" spans="1:18" ht="12.75">
      <c r="A73" s="20">
        <v>32641</v>
      </c>
      <c r="B73"/>
      <c r="C73"/>
      <c r="D73"/>
      <c r="E73"/>
      <c r="F73"/>
      <c r="G73"/>
      <c r="H73"/>
      <c r="I73"/>
      <c r="J73" s="19">
        <f t="shared" si="19"/>
        <v>0</v>
      </c>
      <c r="K73" s="19">
        <f t="shared" si="20"/>
        <v>0</v>
      </c>
      <c r="L73" s="19">
        <f t="shared" si="18"/>
        <v>4</v>
      </c>
      <c r="M73" s="19">
        <f t="shared" si="18"/>
        <v>1</v>
      </c>
      <c r="N73" s="15">
        <f t="shared" si="21"/>
        <v>0</v>
      </c>
      <c r="O73" s="22">
        <f t="shared" si="25"/>
        <v>3.333333333333333</v>
      </c>
      <c r="P73" s="15">
        <f t="shared" si="22"/>
        <v>55.55555555555555</v>
      </c>
      <c r="Q73" s="19">
        <f t="shared" si="23"/>
        <v>0</v>
      </c>
      <c r="R73" s="19">
        <f t="shared" si="24"/>
        <v>0</v>
      </c>
    </row>
    <row r="74" spans="1:18" ht="12.75">
      <c r="A74" s="20">
        <v>32642</v>
      </c>
      <c r="B74" s="1">
        <v>1</v>
      </c>
      <c r="C74"/>
      <c r="D74"/>
      <c r="E74"/>
      <c r="F74"/>
      <c r="G74"/>
      <c r="H74" s="1">
        <v>1</v>
      </c>
      <c r="I74"/>
      <c r="J74" s="19">
        <f t="shared" si="19"/>
        <v>1</v>
      </c>
      <c r="K74" s="19">
        <f t="shared" si="20"/>
        <v>-1</v>
      </c>
      <c r="L74" s="19">
        <f t="shared" si="18"/>
        <v>5</v>
      </c>
      <c r="M74" s="19">
        <f t="shared" si="18"/>
        <v>0</v>
      </c>
      <c r="N74" s="15">
        <f t="shared" si="21"/>
        <v>0</v>
      </c>
      <c r="O74" s="22">
        <f t="shared" si="25"/>
        <v>3.333333333333333</v>
      </c>
      <c r="P74" s="15">
        <f t="shared" si="22"/>
        <v>55.55555555555555</v>
      </c>
      <c r="Q74" s="19">
        <f t="shared" si="23"/>
        <v>1</v>
      </c>
      <c r="R74" s="19">
        <f t="shared" si="24"/>
        <v>1</v>
      </c>
    </row>
    <row r="75" spans="1:18" ht="12.75">
      <c r="A75" s="20">
        <v>32643</v>
      </c>
      <c r="B75"/>
      <c r="C75"/>
      <c r="D75"/>
      <c r="E75"/>
      <c r="F75"/>
      <c r="G75" s="1">
        <v>1</v>
      </c>
      <c r="H75"/>
      <c r="I75" s="1">
        <v>1</v>
      </c>
      <c r="J75" s="19">
        <f t="shared" si="19"/>
        <v>0</v>
      </c>
      <c r="K75" s="19">
        <f t="shared" si="20"/>
        <v>0</v>
      </c>
      <c r="L75" s="19">
        <f t="shared" si="18"/>
        <v>5</v>
      </c>
      <c r="M75" s="19">
        <f t="shared" si="18"/>
        <v>0</v>
      </c>
      <c r="N75" s="15">
        <f t="shared" si="21"/>
        <v>0</v>
      </c>
      <c r="O75" s="22">
        <f t="shared" si="25"/>
        <v>3.333333333333333</v>
      </c>
      <c r="P75" s="15">
        <f t="shared" si="22"/>
        <v>55.55555555555555</v>
      </c>
      <c r="Q75" s="19">
        <f t="shared" si="23"/>
        <v>1</v>
      </c>
      <c r="R75" s="19">
        <f t="shared" si="24"/>
        <v>1</v>
      </c>
    </row>
    <row r="76" spans="1:18" ht="12.75">
      <c r="A76" s="20">
        <v>32644</v>
      </c>
      <c r="B76" s="1">
        <v>1</v>
      </c>
      <c r="C76"/>
      <c r="D76"/>
      <c r="E76"/>
      <c r="F76"/>
      <c r="G76" s="1">
        <v>1</v>
      </c>
      <c r="H76"/>
      <c r="I76"/>
      <c r="J76" s="19">
        <f t="shared" si="19"/>
        <v>1</v>
      </c>
      <c r="K76" s="19">
        <f t="shared" si="20"/>
        <v>1</v>
      </c>
      <c r="L76" s="19">
        <f t="shared" si="18"/>
        <v>6</v>
      </c>
      <c r="M76" s="19">
        <f t="shared" si="18"/>
        <v>1</v>
      </c>
      <c r="N76" s="15">
        <f t="shared" si="21"/>
        <v>1.3333333333333333</v>
      </c>
      <c r="O76" s="22">
        <f t="shared" si="25"/>
        <v>4.666666666666666</v>
      </c>
      <c r="P76" s="15">
        <f t="shared" si="22"/>
        <v>77.77777777777777</v>
      </c>
      <c r="Q76" s="19">
        <f t="shared" si="23"/>
        <v>2</v>
      </c>
      <c r="R76" s="19">
        <f t="shared" si="24"/>
        <v>0</v>
      </c>
    </row>
    <row r="77" spans="1:18" ht="12.75">
      <c r="A77" s="20">
        <v>32645</v>
      </c>
      <c r="B77"/>
      <c r="C77"/>
      <c r="D77"/>
      <c r="E77"/>
      <c r="F77"/>
      <c r="G77"/>
      <c r="H77"/>
      <c r="I77"/>
      <c r="J77" s="19">
        <f t="shared" si="19"/>
        <v>0</v>
      </c>
      <c r="K77" s="19">
        <f t="shared" si="20"/>
        <v>0</v>
      </c>
      <c r="L77" s="19">
        <f t="shared" si="18"/>
        <v>6</v>
      </c>
      <c r="M77" s="19">
        <f t="shared" si="18"/>
        <v>1</v>
      </c>
      <c r="N77" s="15">
        <f t="shared" si="21"/>
        <v>0</v>
      </c>
      <c r="O77" s="22">
        <f t="shared" si="25"/>
        <v>4.666666666666666</v>
      </c>
      <c r="P77" s="15">
        <f t="shared" si="22"/>
        <v>77.77777777777777</v>
      </c>
      <c r="Q77" s="19">
        <f t="shared" si="23"/>
        <v>0</v>
      </c>
      <c r="R77" s="19">
        <f t="shared" si="24"/>
        <v>0</v>
      </c>
    </row>
    <row r="78" spans="1:18" ht="12.75">
      <c r="A78" s="20">
        <v>32646</v>
      </c>
      <c r="B78"/>
      <c r="C78"/>
      <c r="D78"/>
      <c r="E78"/>
      <c r="F78"/>
      <c r="G78"/>
      <c r="H78"/>
      <c r="I78"/>
      <c r="J78" s="19">
        <f t="shared" si="19"/>
        <v>0</v>
      </c>
      <c r="K78" s="19">
        <f t="shared" si="20"/>
        <v>0</v>
      </c>
      <c r="L78" s="19">
        <f t="shared" si="18"/>
        <v>6</v>
      </c>
      <c r="M78" s="19">
        <f t="shared" si="18"/>
        <v>1</v>
      </c>
      <c r="N78" s="15">
        <f t="shared" si="21"/>
        <v>0</v>
      </c>
      <c r="O78" s="22">
        <f t="shared" si="25"/>
        <v>4.666666666666666</v>
      </c>
      <c r="P78" s="15">
        <f t="shared" si="22"/>
        <v>77.77777777777777</v>
      </c>
      <c r="Q78" s="19">
        <f t="shared" si="23"/>
        <v>0</v>
      </c>
      <c r="R78" s="19">
        <f t="shared" si="24"/>
        <v>0</v>
      </c>
    </row>
    <row r="79" spans="1:18" ht="12.75">
      <c r="A79" s="20">
        <v>32647</v>
      </c>
      <c r="B79"/>
      <c r="C79"/>
      <c r="D79"/>
      <c r="E79"/>
      <c r="F79"/>
      <c r="G79"/>
      <c r="H79"/>
      <c r="I79"/>
      <c r="J79" s="19">
        <f t="shared" si="19"/>
        <v>0</v>
      </c>
      <c r="K79" s="19">
        <f t="shared" si="20"/>
        <v>0</v>
      </c>
      <c r="L79" s="19">
        <f t="shared" si="18"/>
        <v>6</v>
      </c>
      <c r="M79" s="19">
        <f t="shared" si="18"/>
        <v>1</v>
      </c>
      <c r="N79" s="15">
        <f t="shared" si="21"/>
        <v>0</v>
      </c>
      <c r="O79" s="22">
        <f t="shared" si="25"/>
        <v>4.666666666666666</v>
      </c>
      <c r="P79" s="15">
        <f t="shared" si="22"/>
        <v>77.77777777777777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/>
      <c r="C80"/>
      <c r="D80"/>
      <c r="E80"/>
      <c r="F80"/>
      <c r="G80"/>
      <c r="H80"/>
      <c r="I80"/>
      <c r="J80" s="19">
        <f t="shared" si="19"/>
        <v>0</v>
      </c>
      <c r="K80" s="19">
        <f t="shared" si="20"/>
        <v>0</v>
      </c>
      <c r="L80" s="19">
        <f t="shared" si="18"/>
        <v>6</v>
      </c>
      <c r="M80" s="19">
        <f t="shared" si="18"/>
        <v>1</v>
      </c>
      <c r="N80" s="15">
        <f t="shared" si="21"/>
        <v>0</v>
      </c>
      <c r="O80" s="22">
        <f t="shared" si="25"/>
        <v>4.666666666666666</v>
      </c>
      <c r="P80" s="15">
        <f t="shared" si="22"/>
        <v>77.77777777777777</v>
      </c>
      <c r="Q80" s="19">
        <f t="shared" si="23"/>
        <v>0</v>
      </c>
      <c r="R80" s="19">
        <f t="shared" si="24"/>
        <v>0</v>
      </c>
    </row>
    <row r="81" spans="1:19" ht="12.75">
      <c r="A81" s="20">
        <v>32649</v>
      </c>
      <c r="B81"/>
      <c r="C81"/>
      <c r="D81"/>
      <c r="E81"/>
      <c r="F81"/>
      <c r="G81"/>
      <c r="H81"/>
      <c r="I81"/>
      <c r="J81" s="19">
        <f t="shared" si="19"/>
        <v>0</v>
      </c>
      <c r="K81" s="19">
        <f t="shared" si="20"/>
        <v>0</v>
      </c>
      <c r="L81" s="19">
        <f t="shared" si="18"/>
        <v>6</v>
      </c>
      <c r="M81" s="19">
        <f t="shared" si="18"/>
        <v>1</v>
      </c>
      <c r="N81" s="15">
        <f t="shared" si="21"/>
        <v>0</v>
      </c>
      <c r="O81" s="22">
        <f t="shared" si="25"/>
        <v>4.666666666666666</v>
      </c>
      <c r="P81" s="15">
        <f t="shared" si="22"/>
        <v>77.77777777777777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/>
      <c r="C82"/>
      <c r="D82"/>
      <c r="E82"/>
      <c r="F82" s="1">
        <v>1</v>
      </c>
      <c r="G82"/>
      <c r="H82"/>
      <c r="I82"/>
      <c r="J82" s="19">
        <f t="shared" si="19"/>
        <v>0</v>
      </c>
      <c r="K82" s="19">
        <f t="shared" si="20"/>
        <v>1</v>
      </c>
      <c r="L82" s="19">
        <f t="shared" si="18"/>
        <v>6</v>
      </c>
      <c r="M82" s="19">
        <f t="shared" si="18"/>
        <v>2</v>
      </c>
      <c r="N82" s="15">
        <f t="shared" si="21"/>
        <v>0.6666666666666666</v>
      </c>
      <c r="O82" s="22">
        <f t="shared" si="25"/>
        <v>5.333333333333333</v>
      </c>
      <c r="P82" s="15">
        <f t="shared" si="22"/>
        <v>88.88888888888887</v>
      </c>
      <c r="Q82" s="19">
        <f t="shared" si="23"/>
        <v>1</v>
      </c>
      <c r="R82" s="19">
        <f t="shared" si="24"/>
        <v>0</v>
      </c>
    </row>
    <row r="83" spans="1:18" ht="12.75">
      <c r="A83" s="20">
        <v>32651</v>
      </c>
      <c r="B83"/>
      <c r="C83"/>
      <c r="D83"/>
      <c r="E83"/>
      <c r="F83"/>
      <c r="G83"/>
      <c r="H83"/>
      <c r="I83"/>
      <c r="J83" s="19">
        <f t="shared" si="19"/>
        <v>0</v>
      </c>
      <c r="K83" s="19">
        <f t="shared" si="20"/>
        <v>0</v>
      </c>
      <c r="L83" s="19">
        <f t="shared" si="18"/>
        <v>6</v>
      </c>
      <c r="M83" s="19">
        <f t="shared" si="18"/>
        <v>2</v>
      </c>
      <c r="N83" s="15">
        <f t="shared" si="21"/>
        <v>0</v>
      </c>
      <c r="O83" s="22">
        <f t="shared" si="25"/>
        <v>5.333333333333333</v>
      </c>
      <c r="P83" s="15">
        <f t="shared" si="22"/>
        <v>88.88888888888887</v>
      </c>
      <c r="Q83" s="19">
        <f t="shared" si="23"/>
        <v>0</v>
      </c>
      <c r="R83" s="19">
        <f t="shared" si="24"/>
        <v>0</v>
      </c>
    </row>
    <row r="84" spans="1:18" ht="12.75">
      <c r="A84" s="20">
        <v>32652</v>
      </c>
      <c r="B84"/>
      <c r="C84"/>
      <c r="D84"/>
      <c r="E84"/>
      <c r="F84"/>
      <c r="G84"/>
      <c r="H84"/>
      <c r="I84"/>
      <c r="J84" s="19">
        <f t="shared" si="19"/>
        <v>0</v>
      </c>
      <c r="K84" s="19">
        <f t="shared" si="20"/>
        <v>0</v>
      </c>
      <c r="L84" s="19">
        <f t="shared" si="18"/>
        <v>6</v>
      </c>
      <c r="M84" s="19">
        <f t="shared" si="18"/>
        <v>2</v>
      </c>
      <c r="N84" s="15">
        <f t="shared" si="21"/>
        <v>0</v>
      </c>
      <c r="O84" s="22">
        <f t="shared" si="25"/>
        <v>5.333333333333333</v>
      </c>
      <c r="P84" s="15">
        <f t="shared" si="22"/>
        <v>88.88888888888887</v>
      </c>
      <c r="Q84" s="19">
        <f t="shared" si="23"/>
        <v>0</v>
      </c>
      <c r="R84" s="19">
        <f t="shared" si="24"/>
        <v>0</v>
      </c>
    </row>
    <row r="85" spans="1:18" ht="12.75">
      <c r="A85" s="20">
        <v>32653</v>
      </c>
      <c r="B85"/>
      <c r="C85"/>
      <c r="D85"/>
      <c r="E85"/>
      <c r="F85" s="1">
        <v>1</v>
      </c>
      <c r="G85"/>
      <c r="H85"/>
      <c r="I85"/>
      <c r="J85" s="19">
        <f t="shared" si="19"/>
        <v>0</v>
      </c>
      <c r="K85" s="19">
        <f t="shared" si="20"/>
        <v>1</v>
      </c>
      <c r="L85" s="19">
        <f aca="true" t="shared" si="26" ref="L85:M94">L84+J85</f>
        <v>6</v>
      </c>
      <c r="M85" s="19">
        <f t="shared" si="26"/>
        <v>3</v>
      </c>
      <c r="N85" s="15">
        <f t="shared" si="21"/>
        <v>0.6666666666666666</v>
      </c>
      <c r="O85" s="22">
        <f t="shared" si="25"/>
        <v>6</v>
      </c>
      <c r="P85" s="15">
        <f t="shared" si="22"/>
        <v>100</v>
      </c>
      <c r="Q85" s="19">
        <f t="shared" si="23"/>
        <v>1</v>
      </c>
      <c r="R85" s="19">
        <f t="shared" si="24"/>
        <v>0</v>
      </c>
    </row>
    <row r="86" spans="1:18" ht="12.75">
      <c r="A86" s="20">
        <v>32654</v>
      </c>
      <c r="B86"/>
      <c r="C86"/>
      <c r="D86"/>
      <c r="E86"/>
      <c r="F86"/>
      <c r="G86"/>
      <c r="H86"/>
      <c r="I86"/>
      <c r="J86" s="19">
        <f t="shared" si="19"/>
        <v>0</v>
      </c>
      <c r="K86" s="19">
        <f t="shared" si="20"/>
        <v>0</v>
      </c>
      <c r="L86" s="19">
        <f t="shared" si="26"/>
        <v>6</v>
      </c>
      <c r="M86" s="19">
        <f t="shared" si="26"/>
        <v>3</v>
      </c>
      <c r="N86" s="15">
        <f t="shared" si="21"/>
        <v>0</v>
      </c>
      <c r="O86" s="22">
        <f t="shared" si="25"/>
        <v>6</v>
      </c>
      <c r="P86" s="15">
        <f t="shared" si="22"/>
        <v>100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/>
      <c r="C87"/>
      <c r="D87"/>
      <c r="E87"/>
      <c r="F87"/>
      <c r="G87"/>
      <c r="H87"/>
      <c r="I87"/>
      <c r="J87" s="19">
        <f t="shared" si="19"/>
        <v>0</v>
      </c>
      <c r="K87" s="19">
        <f t="shared" si="20"/>
        <v>0</v>
      </c>
      <c r="L87" s="19">
        <f t="shared" si="26"/>
        <v>6</v>
      </c>
      <c r="M87" s="19">
        <f t="shared" si="26"/>
        <v>3</v>
      </c>
      <c r="N87" s="15">
        <f t="shared" si="21"/>
        <v>0</v>
      </c>
      <c r="O87" s="22">
        <f t="shared" si="25"/>
        <v>6</v>
      </c>
      <c r="P87" s="15">
        <f t="shared" si="22"/>
        <v>100</v>
      </c>
      <c r="Q87" s="19">
        <f t="shared" si="23"/>
        <v>0</v>
      </c>
      <c r="R87" s="19">
        <f t="shared" si="24"/>
        <v>0</v>
      </c>
    </row>
    <row r="88" spans="1:18" ht="12.75">
      <c r="A88" s="20">
        <v>32656</v>
      </c>
      <c r="B88"/>
      <c r="C88"/>
      <c r="D88"/>
      <c r="E88"/>
      <c r="F88"/>
      <c r="G88"/>
      <c r="H88"/>
      <c r="I88"/>
      <c r="J88" s="19">
        <f t="shared" si="19"/>
        <v>0</v>
      </c>
      <c r="K88" s="19">
        <f t="shared" si="20"/>
        <v>0</v>
      </c>
      <c r="L88" s="19">
        <f t="shared" si="26"/>
        <v>6</v>
      </c>
      <c r="M88" s="19">
        <f t="shared" si="26"/>
        <v>3</v>
      </c>
      <c r="N88" s="15">
        <f t="shared" si="21"/>
        <v>0</v>
      </c>
      <c r="O88" s="22">
        <f t="shared" si="25"/>
        <v>6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/>
      <c r="C89"/>
      <c r="D89"/>
      <c r="E89"/>
      <c r="F89"/>
      <c r="G89"/>
      <c r="H89"/>
      <c r="I89"/>
      <c r="J89" s="19">
        <f t="shared" si="19"/>
        <v>0</v>
      </c>
      <c r="K89" s="19">
        <f t="shared" si="20"/>
        <v>0</v>
      </c>
      <c r="L89" s="19">
        <f t="shared" si="26"/>
        <v>6</v>
      </c>
      <c r="M89" s="19">
        <f t="shared" si="26"/>
        <v>3</v>
      </c>
      <c r="N89" s="15">
        <f t="shared" si="21"/>
        <v>0</v>
      </c>
      <c r="O89" s="22">
        <f t="shared" si="25"/>
        <v>6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/>
      <c r="C90"/>
      <c r="D90"/>
      <c r="E90"/>
      <c r="F90"/>
      <c r="G90"/>
      <c r="H90"/>
      <c r="I90"/>
      <c r="J90" s="19">
        <f t="shared" si="19"/>
        <v>0</v>
      </c>
      <c r="K90" s="19">
        <f t="shared" si="20"/>
        <v>0</v>
      </c>
      <c r="L90" s="19">
        <f t="shared" si="26"/>
        <v>6</v>
      </c>
      <c r="M90" s="19">
        <f t="shared" si="26"/>
        <v>3</v>
      </c>
      <c r="N90" s="15">
        <f t="shared" si="21"/>
        <v>0</v>
      </c>
      <c r="O90" s="22">
        <f t="shared" si="25"/>
        <v>6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2.75">
      <c r="A91" s="20">
        <v>32659</v>
      </c>
      <c r="B91"/>
      <c r="C91"/>
      <c r="D91"/>
      <c r="E91"/>
      <c r="F91"/>
      <c r="G91"/>
      <c r="H91"/>
      <c r="I91"/>
      <c r="J91" s="19">
        <f t="shared" si="19"/>
        <v>0</v>
      </c>
      <c r="K91" s="19">
        <f t="shared" si="20"/>
        <v>0</v>
      </c>
      <c r="L91" s="19">
        <f t="shared" si="26"/>
        <v>6</v>
      </c>
      <c r="M91" s="19">
        <f t="shared" si="26"/>
        <v>3</v>
      </c>
      <c r="N91" s="15">
        <f t="shared" si="21"/>
        <v>0</v>
      </c>
      <c r="O91" s="22">
        <f t="shared" si="25"/>
        <v>6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2.75">
      <c r="A92" s="20">
        <v>32660</v>
      </c>
      <c r="B92"/>
      <c r="C92"/>
      <c r="D92"/>
      <c r="E92"/>
      <c r="F92"/>
      <c r="G92"/>
      <c r="H92"/>
      <c r="I92"/>
      <c r="J92" s="19">
        <f t="shared" si="19"/>
        <v>0</v>
      </c>
      <c r="K92" s="19">
        <f t="shared" si="20"/>
        <v>0</v>
      </c>
      <c r="L92" s="19">
        <f t="shared" si="26"/>
        <v>6</v>
      </c>
      <c r="M92" s="19">
        <f t="shared" si="26"/>
        <v>3</v>
      </c>
      <c r="N92" s="15">
        <f t="shared" si="21"/>
        <v>0</v>
      </c>
      <c r="O92" s="22">
        <f t="shared" si="25"/>
        <v>6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2.75">
      <c r="A93" s="20">
        <v>32661</v>
      </c>
      <c r="B93"/>
      <c r="C93"/>
      <c r="D93"/>
      <c r="E93"/>
      <c r="F93"/>
      <c r="G93"/>
      <c r="H93"/>
      <c r="I93"/>
      <c r="J93" s="19">
        <f t="shared" si="19"/>
        <v>0</v>
      </c>
      <c r="K93" s="19">
        <f t="shared" si="20"/>
        <v>0</v>
      </c>
      <c r="L93" s="19">
        <f t="shared" si="26"/>
        <v>6</v>
      </c>
      <c r="M93" s="19">
        <f t="shared" si="26"/>
        <v>3</v>
      </c>
      <c r="N93" s="15">
        <f t="shared" si="21"/>
        <v>0</v>
      </c>
      <c r="O93" s="22">
        <f t="shared" si="25"/>
        <v>6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2.75">
      <c r="A94" s="20">
        <v>32662</v>
      </c>
      <c r="B94"/>
      <c r="C94"/>
      <c r="D94"/>
      <c r="E94"/>
      <c r="F94"/>
      <c r="G94"/>
      <c r="H94"/>
      <c r="I94"/>
      <c r="J94" s="19">
        <f t="shared" si="19"/>
        <v>0</v>
      </c>
      <c r="K94" s="19">
        <f t="shared" si="20"/>
        <v>0</v>
      </c>
      <c r="L94" s="19">
        <f t="shared" si="26"/>
        <v>6</v>
      </c>
      <c r="M94" s="19">
        <f t="shared" si="26"/>
        <v>3</v>
      </c>
      <c r="N94" s="15">
        <f t="shared" si="21"/>
        <v>0</v>
      </c>
      <c r="O94" s="22">
        <f t="shared" si="25"/>
        <v>6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5</v>
      </c>
      <c r="C96" s="19">
        <f t="shared" si="27"/>
        <v>2</v>
      </c>
      <c r="D96" s="19">
        <f t="shared" si="27"/>
        <v>1</v>
      </c>
      <c r="E96" s="19">
        <f t="shared" si="27"/>
        <v>0</v>
      </c>
      <c r="F96" s="19">
        <f t="shared" si="27"/>
        <v>3</v>
      </c>
      <c r="G96" s="19">
        <f t="shared" si="27"/>
        <v>2</v>
      </c>
      <c r="H96" s="19">
        <f t="shared" si="27"/>
        <v>1</v>
      </c>
      <c r="I96" s="19">
        <f t="shared" si="27"/>
        <v>1</v>
      </c>
      <c r="J96" s="19">
        <f t="shared" si="27"/>
        <v>6</v>
      </c>
      <c r="K96" s="19">
        <f t="shared" si="27"/>
        <v>3</v>
      </c>
      <c r="L96" s="19"/>
      <c r="M96" s="19"/>
      <c r="N96" s="19">
        <f>SUM(N4:N94)</f>
        <v>6</v>
      </c>
      <c r="O96" s="19"/>
      <c r="P96" s="19"/>
      <c r="Q96" s="19">
        <f>SUM(Q4:Q94)</f>
        <v>12</v>
      </c>
      <c r="R96" s="19">
        <f>SUM(R4:R94)</f>
        <v>3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3">
      <selection activeCell="AC16" sqref="AC16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73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1984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9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7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1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8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88.88888888888889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</v>
      </c>
      <c r="AA8" s="15">
        <f t="shared" si="6"/>
        <v>14.285714285714286</v>
      </c>
      <c r="AB8" s="22">
        <f>SUM(Q32:Q38)+SUM(R32:R38)</f>
        <v>1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</v>
      </c>
      <c r="AA9" s="15">
        <f t="shared" si="6"/>
        <v>0</v>
      </c>
      <c r="AB9" s="22">
        <f>SUM(Q39:Q45)+SUM(R39:R45)</f>
        <v>0</v>
      </c>
      <c r="AC9" s="22"/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62.5</v>
      </c>
      <c r="W10" s="14"/>
      <c r="X10" s="25" t="s">
        <v>48</v>
      </c>
      <c r="Z10" s="22">
        <f>SUM(N46:N52)</f>
        <v>2</v>
      </c>
      <c r="AA10" s="15">
        <f t="shared" si="6"/>
        <v>28.571428571428573</v>
      </c>
      <c r="AB10" s="22">
        <f>SUM(Q46:Q52)+SUM(R46:R52)</f>
        <v>2</v>
      </c>
      <c r="AC10" s="22">
        <f>100*SUM(Q46:Q52)/AB10</f>
        <v>100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 t="e">
        <f>100*(+G96/(F96+G96))</f>
        <v>#DIV/0!</v>
      </c>
      <c r="W11" s="14"/>
      <c r="Y11" s="25" t="s">
        <v>49</v>
      </c>
      <c r="Z11" s="22">
        <f>SUM(N53:N59)</f>
        <v>1</v>
      </c>
      <c r="AA11" s="15">
        <f t="shared" si="6"/>
        <v>14.285714285714286</v>
      </c>
      <c r="AB11" s="22">
        <f>SUM(Q53:Q59)+SUM(R53:R59)</f>
        <v>1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62.5</v>
      </c>
      <c r="W12" s="14"/>
      <c r="X12" s="25" t="s">
        <v>51</v>
      </c>
      <c r="Z12" s="22">
        <f>SUM(N60:N66)</f>
        <v>0</v>
      </c>
      <c r="AA12" s="15">
        <f t="shared" si="6"/>
        <v>0</v>
      </c>
      <c r="AB12" s="22">
        <f>SUM(Q60:Q66)+SUM(R60:R66)</f>
        <v>0</v>
      </c>
      <c r="AC12" s="22"/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3</v>
      </c>
      <c r="AA13" s="15">
        <f t="shared" si="6"/>
        <v>42.857142857142854</v>
      </c>
      <c r="AB13" s="22">
        <f>SUM(Q67:Q73)+SUM(R67:R73)</f>
        <v>3</v>
      </c>
      <c r="AC13" s="22">
        <f>100*SUM(Q67:Q73)/AB13</f>
        <v>100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-1</v>
      </c>
      <c r="AA14" s="15">
        <f t="shared" si="6"/>
        <v>-14.285714285714286</v>
      </c>
      <c r="AB14" s="22">
        <f>SUM(Q74:Q80)+SUM(R74:R80)</f>
        <v>1</v>
      </c>
      <c r="AC14" s="22">
        <f>100*SUM(Q74:Q80)/AB14</f>
        <v>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1</v>
      </c>
      <c r="AA15" s="15">
        <f t="shared" si="6"/>
        <v>14.285714285714286</v>
      </c>
      <c r="AB15" s="22">
        <f>SUM(Q81:Q87)+SUM(R81:R87)</f>
        <v>1</v>
      </c>
      <c r="AC15" s="22">
        <f>100*SUM(Q81:Q87)/AB15</f>
        <v>100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0</v>
      </c>
      <c r="AC16" s="22"/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7</v>
      </c>
      <c r="AA17" s="19">
        <f>SUM(AA4:AA16)</f>
        <v>100</v>
      </c>
      <c r="AB17" s="19">
        <f>SUM(AB4:AB16)</f>
        <v>9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/>
      <c r="C29" s="21"/>
      <c r="D29" s="21"/>
      <c r="E29" s="21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/>
      <c r="D31" s="26"/>
      <c r="E31" s="21"/>
      <c r="F31" s="26"/>
      <c r="G31" s="26"/>
      <c r="H31" s="21"/>
      <c r="I31" s="26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>
        <v>1</v>
      </c>
      <c r="C34" s="26"/>
      <c r="D34" s="26"/>
      <c r="E34" s="26"/>
      <c r="F34" s="21"/>
      <c r="G34" s="26"/>
      <c r="H34" s="21"/>
      <c r="I34" s="21"/>
      <c r="J34" s="19">
        <f t="shared" si="0"/>
        <v>1</v>
      </c>
      <c r="K34" s="19">
        <f t="shared" si="1"/>
        <v>0</v>
      </c>
      <c r="L34" s="19">
        <f t="shared" si="9"/>
        <v>1</v>
      </c>
      <c r="M34" s="19">
        <f t="shared" si="9"/>
        <v>0</v>
      </c>
      <c r="N34" s="15">
        <f t="shared" si="2"/>
        <v>1</v>
      </c>
      <c r="O34" s="22">
        <f t="shared" si="8"/>
        <v>1</v>
      </c>
      <c r="P34" s="15">
        <f t="shared" si="3"/>
        <v>14.285714285714286</v>
      </c>
      <c r="Q34" s="19">
        <f t="shared" si="4"/>
        <v>1</v>
      </c>
      <c r="R34" s="19">
        <f t="shared" si="5"/>
        <v>0</v>
      </c>
    </row>
    <row r="35" spans="1:18" ht="15">
      <c r="A35" s="20">
        <v>32603</v>
      </c>
      <c r="B35" s="21"/>
      <c r="C35" s="21"/>
      <c r="D35" s="21"/>
      <c r="E35" s="21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9"/>
        <v>1</v>
      </c>
      <c r="M35" s="19">
        <f t="shared" si="9"/>
        <v>0</v>
      </c>
      <c r="N35" s="15">
        <f t="shared" si="2"/>
        <v>0</v>
      </c>
      <c r="O35" s="22">
        <f t="shared" si="8"/>
        <v>1</v>
      </c>
      <c r="P35" s="15">
        <f t="shared" si="3"/>
        <v>14.285714285714286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1</v>
      </c>
      <c r="P36" s="15">
        <f aca="true" t="shared" si="13" ref="P36:P67">O36*100/$N$96</f>
        <v>14.285714285714286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/>
      <c r="C37" s="21"/>
      <c r="D37" s="21"/>
      <c r="E37" s="21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t="shared" si="9"/>
        <v>1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1</v>
      </c>
      <c r="P37" s="15">
        <f t="shared" si="13"/>
        <v>14.285714285714286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26"/>
      <c r="C38" s="26"/>
      <c r="D38" s="21"/>
      <c r="E38" s="21"/>
      <c r="F38" s="21"/>
      <c r="G38" s="26"/>
      <c r="H38" s="21"/>
      <c r="I38" s="21"/>
      <c r="J38" s="19">
        <f t="shared" si="10"/>
        <v>0</v>
      </c>
      <c r="K38" s="19">
        <f t="shared" si="11"/>
        <v>0</v>
      </c>
      <c r="L38" s="19">
        <f t="shared" si="9"/>
        <v>1</v>
      </c>
      <c r="M38" s="19">
        <f t="shared" si="9"/>
        <v>0</v>
      </c>
      <c r="N38" s="15">
        <f t="shared" si="12"/>
        <v>0</v>
      </c>
      <c r="O38" s="22">
        <f t="shared" si="16"/>
        <v>1</v>
      </c>
      <c r="P38" s="15">
        <f t="shared" si="13"/>
        <v>14.285714285714286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9"/>
        <v>1</v>
      </c>
      <c r="M39" s="19">
        <f t="shared" si="9"/>
        <v>0</v>
      </c>
      <c r="N39" s="15">
        <f t="shared" si="12"/>
        <v>0</v>
      </c>
      <c r="O39" s="22">
        <f t="shared" si="16"/>
        <v>1</v>
      </c>
      <c r="P39" s="15">
        <f t="shared" si="13"/>
        <v>14.285714285714286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9"/>
        <v>1</v>
      </c>
      <c r="M40" s="19">
        <f t="shared" si="9"/>
        <v>0</v>
      </c>
      <c r="N40" s="15">
        <f t="shared" si="12"/>
        <v>0</v>
      </c>
      <c r="O40" s="22">
        <f t="shared" si="16"/>
        <v>1</v>
      </c>
      <c r="P40" s="15">
        <f t="shared" si="13"/>
        <v>14.285714285714286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/>
      <c r="C41" s="26"/>
      <c r="D41" s="26"/>
      <c r="E41" s="27"/>
      <c r="F41" s="21"/>
      <c r="G41" s="26"/>
      <c r="H41" s="21"/>
      <c r="I41" s="21"/>
      <c r="J41" s="19">
        <f t="shared" si="10"/>
        <v>0</v>
      </c>
      <c r="K41" s="19">
        <f t="shared" si="11"/>
        <v>0</v>
      </c>
      <c r="L41" s="19">
        <f t="shared" si="9"/>
        <v>1</v>
      </c>
      <c r="M41" s="19">
        <f t="shared" si="9"/>
        <v>0</v>
      </c>
      <c r="N41" s="15">
        <f t="shared" si="12"/>
        <v>0</v>
      </c>
      <c r="O41" s="22">
        <f t="shared" si="16"/>
        <v>1</v>
      </c>
      <c r="P41" s="15">
        <f t="shared" si="13"/>
        <v>14.285714285714286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9"/>
        <v>1</v>
      </c>
      <c r="M42" s="19">
        <f t="shared" si="9"/>
        <v>0</v>
      </c>
      <c r="N42" s="15">
        <f t="shared" si="12"/>
        <v>0</v>
      </c>
      <c r="O42" s="22">
        <f t="shared" si="16"/>
        <v>1</v>
      </c>
      <c r="P42" s="15">
        <f t="shared" si="13"/>
        <v>14.285714285714286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/>
      <c r="C43" s="21"/>
      <c r="D43" s="21"/>
      <c r="E43" s="21"/>
      <c r="F43" s="21"/>
      <c r="G43" s="21"/>
      <c r="H43" s="21"/>
      <c r="I43" s="21"/>
      <c r="J43" s="19">
        <f t="shared" si="10"/>
        <v>0</v>
      </c>
      <c r="K43" s="19">
        <f t="shared" si="11"/>
        <v>0</v>
      </c>
      <c r="L43" s="19">
        <f t="shared" si="9"/>
        <v>1</v>
      </c>
      <c r="M43" s="19">
        <f t="shared" si="9"/>
        <v>0</v>
      </c>
      <c r="N43" s="15">
        <f t="shared" si="12"/>
        <v>0</v>
      </c>
      <c r="O43" s="22">
        <f t="shared" si="16"/>
        <v>1</v>
      </c>
      <c r="P43" s="15">
        <f t="shared" si="13"/>
        <v>14.285714285714286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9"/>
        <v>1</v>
      </c>
      <c r="M44" s="19">
        <f t="shared" si="9"/>
        <v>0</v>
      </c>
      <c r="N44" s="15">
        <f t="shared" si="12"/>
        <v>0</v>
      </c>
      <c r="O44" s="22">
        <f t="shared" si="16"/>
        <v>1</v>
      </c>
      <c r="P44" s="15">
        <f t="shared" si="13"/>
        <v>14.285714285714286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/>
      <c r="C45" s="26"/>
      <c r="D45" s="21"/>
      <c r="E45" s="21"/>
      <c r="F45" s="21"/>
      <c r="G45" s="26"/>
      <c r="H45" s="21"/>
      <c r="I45" s="21"/>
      <c r="J45" s="19">
        <f t="shared" si="10"/>
        <v>0</v>
      </c>
      <c r="K45" s="19">
        <f t="shared" si="11"/>
        <v>0</v>
      </c>
      <c r="L45" s="19">
        <f aca="true" t="shared" si="17" ref="L45:M64">L44+J45</f>
        <v>1</v>
      </c>
      <c r="M45" s="19">
        <f t="shared" si="17"/>
        <v>0</v>
      </c>
      <c r="N45" s="15">
        <f t="shared" si="12"/>
        <v>0</v>
      </c>
      <c r="O45" s="22">
        <f t="shared" si="16"/>
        <v>1</v>
      </c>
      <c r="P45" s="15">
        <f t="shared" si="13"/>
        <v>14.285714285714286</v>
      </c>
      <c r="Q45" s="19">
        <f t="shared" si="14"/>
        <v>0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7"/>
        <v>1</v>
      </c>
      <c r="M46" s="19">
        <f t="shared" si="17"/>
        <v>0</v>
      </c>
      <c r="N46" s="15">
        <f t="shared" si="12"/>
        <v>0</v>
      </c>
      <c r="O46" s="22">
        <f t="shared" si="16"/>
        <v>1</v>
      </c>
      <c r="P46" s="15">
        <f t="shared" si="13"/>
        <v>14.285714285714286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7"/>
        <v>1</v>
      </c>
      <c r="M47" s="19">
        <f t="shared" si="17"/>
        <v>0</v>
      </c>
      <c r="N47" s="15">
        <f t="shared" si="12"/>
        <v>0</v>
      </c>
      <c r="O47" s="22">
        <f t="shared" si="16"/>
        <v>1</v>
      </c>
      <c r="P47" s="15">
        <f t="shared" si="13"/>
        <v>14.285714285714286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7"/>
        <v>1</v>
      </c>
      <c r="M48" s="19">
        <f t="shared" si="17"/>
        <v>0</v>
      </c>
      <c r="N48" s="15">
        <f t="shared" si="12"/>
        <v>0</v>
      </c>
      <c r="O48" s="22">
        <f t="shared" si="16"/>
        <v>1</v>
      </c>
      <c r="P48" s="15">
        <f t="shared" si="13"/>
        <v>14.285714285714286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7"/>
        <v>1</v>
      </c>
      <c r="M49" s="19">
        <f t="shared" si="17"/>
        <v>0</v>
      </c>
      <c r="N49" s="15">
        <f t="shared" si="12"/>
        <v>0</v>
      </c>
      <c r="O49" s="22">
        <f t="shared" si="16"/>
        <v>1</v>
      </c>
      <c r="P49" s="15">
        <f t="shared" si="13"/>
        <v>14.285714285714286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>
        <v>1</v>
      </c>
      <c r="D50" s="26"/>
      <c r="E50" s="26"/>
      <c r="F50" s="26"/>
      <c r="G50" s="26"/>
      <c r="H50" s="26"/>
      <c r="I50" s="21"/>
      <c r="J50" s="19">
        <f t="shared" si="10"/>
        <v>1</v>
      </c>
      <c r="K50" s="19">
        <f t="shared" si="11"/>
        <v>0</v>
      </c>
      <c r="L50" s="19">
        <f t="shared" si="17"/>
        <v>2</v>
      </c>
      <c r="M50" s="19">
        <f t="shared" si="17"/>
        <v>0</v>
      </c>
      <c r="N50" s="15">
        <f t="shared" si="12"/>
        <v>1</v>
      </c>
      <c r="O50" s="22">
        <f t="shared" si="16"/>
        <v>2</v>
      </c>
      <c r="P50" s="15">
        <f t="shared" si="13"/>
        <v>28.571428571428573</v>
      </c>
      <c r="Q50" s="19">
        <f t="shared" si="14"/>
        <v>1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7"/>
        <v>2</v>
      </c>
      <c r="M51" s="19">
        <f t="shared" si="17"/>
        <v>0</v>
      </c>
      <c r="N51" s="15">
        <f t="shared" si="12"/>
        <v>0</v>
      </c>
      <c r="O51" s="22">
        <f t="shared" si="16"/>
        <v>2</v>
      </c>
      <c r="P51" s="15">
        <f t="shared" si="13"/>
        <v>28.571428571428573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>
        <v>1</v>
      </c>
      <c r="D52" s="21"/>
      <c r="E52" s="21"/>
      <c r="F52" s="21"/>
      <c r="G52" s="26"/>
      <c r="H52" s="21"/>
      <c r="I52" s="21"/>
      <c r="J52" s="19">
        <f t="shared" si="10"/>
        <v>1</v>
      </c>
      <c r="K52" s="19">
        <f t="shared" si="11"/>
        <v>0</v>
      </c>
      <c r="L52" s="19">
        <f t="shared" si="17"/>
        <v>3</v>
      </c>
      <c r="M52" s="19">
        <f t="shared" si="17"/>
        <v>0</v>
      </c>
      <c r="N52" s="15">
        <f t="shared" si="12"/>
        <v>1</v>
      </c>
      <c r="O52" s="22">
        <f t="shared" si="16"/>
        <v>3</v>
      </c>
      <c r="P52" s="15">
        <f t="shared" si="13"/>
        <v>42.857142857142854</v>
      </c>
      <c r="Q52" s="19">
        <f t="shared" si="14"/>
        <v>1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7"/>
        <v>3</v>
      </c>
      <c r="M53" s="19">
        <f t="shared" si="17"/>
        <v>0</v>
      </c>
      <c r="N53" s="15">
        <f t="shared" si="12"/>
        <v>0</v>
      </c>
      <c r="O53" s="22">
        <f t="shared" si="16"/>
        <v>3</v>
      </c>
      <c r="P53" s="15">
        <f t="shared" si="13"/>
        <v>42.857142857142854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7"/>
        <v>3</v>
      </c>
      <c r="M54" s="19">
        <f t="shared" si="17"/>
        <v>0</v>
      </c>
      <c r="N54" s="15">
        <f t="shared" si="12"/>
        <v>0</v>
      </c>
      <c r="O54" s="22">
        <f t="shared" si="16"/>
        <v>3</v>
      </c>
      <c r="P54" s="15">
        <f t="shared" si="13"/>
        <v>42.857142857142854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/>
      <c r="G55" s="26"/>
      <c r="H55" s="26"/>
      <c r="I55" s="21"/>
      <c r="J55" s="19">
        <f t="shared" si="10"/>
        <v>0</v>
      </c>
      <c r="K55" s="19">
        <f t="shared" si="11"/>
        <v>0</v>
      </c>
      <c r="L55" s="19">
        <f t="shared" si="17"/>
        <v>3</v>
      </c>
      <c r="M55" s="19">
        <f t="shared" si="17"/>
        <v>0</v>
      </c>
      <c r="N55" s="15">
        <f t="shared" si="12"/>
        <v>0</v>
      </c>
      <c r="O55" s="22">
        <f t="shared" si="16"/>
        <v>3</v>
      </c>
      <c r="P55" s="15">
        <f t="shared" si="13"/>
        <v>42.857142857142854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7"/>
        <v>3</v>
      </c>
      <c r="M56" s="19">
        <f t="shared" si="17"/>
        <v>0</v>
      </c>
      <c r="N56" s="15">
        <f t="shared" si="12"/>
        <v>0</v>
      </c>
      <c r="O56" s="22">
        <f t="shared" si="16"/>
        <v>3</v>
      </c>
      <c r="P56" s="15">
        <f t="shared" si="13"/>
        <v>42.857142857142854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>
        <v>1</v>
      </c>
      <c r="C57" s="26"/>
      <c r="D57" s="21"/>
      <c r="E57" s="21"/>
      <c r="F57" s="26"/>
      <c r="G57" s="26"/>
      <c r="H57" s="21"/>
      <c r="I57" s="26"/>
      <c r="J57" s="19">
        <f t="shared" si="10"/>
        <v>1</v>
      </c>
      <c r="K57" s="19">
        <f t="shared" si="11"/>
        <v>0</v>
      </c>
      <c r="L57" s="19">
        <f t="shared" si="17"/>
        <v>4</v>
      </c>
      <c r="M57" s="19">
        <f t="shared" si="17"/>
        <v>0</v>
      </c>
      <c r="N57" s="15">
        <f t="shared" si="12"/>
        <v>1</v>
      </c>
      <c r="O57" s="22">
        <f t="shared" si="16"/>
        <v>4</v>
      </c>
      <c r="P57" s="15">
        <f t="shared" si="13"/>
        <v>57.142857142857146</v>
      </c>
      <c r="Q57" s="19">
        <f t="shared" si="14"/>
        <v>1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7"/>
        <v>4</v>
      </c>
      <c r="M58" s="19">
        <f t="shared" si="17"/>
        <v>0</v>
      </c>
      <c r="N58" s="15">
        <f t="shared" si="12"/>
        <v>0</v>
      </c>
      <c r="O58" s="22">
        <f t="shared" si="16"/>
        <v>4</v>
      </c>
      <c r="P58" s="15">
        <f t="shared" si="13"/>
        <v>57.142857142857146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/>
      <c r="D59" s="21"/>
      <c r="E59" s="21"/>
      <c r="F59" s="21"/>
      <c r="G59" s="26"/>
      <c r="H59" s="21"/>
      <c r="I59" s="21"/>
      <c r="J59" s="19">
        <f t="shared" si="10"/>
        <v>0</v>
      </c>
      <c r="K59" s="19">
        <f t="shared" si="11"/>
        <v>0</v>
      </c>
      <c r="L59" s="19">
        <f t="shared" si="17"/>
        <v>4</v>
      </c>
      <c r="M59" s="19">
        <f t="shared" si="17"/>
        <v>0</v>
      </c>
      <c r="N59" s="15">
        <f t="shared" si="12"/>
        <v>0</v>
      </c>
      <c r="O59" s="22">
        <f t="shared" si="16"/>
        <v>4</v>
      </c>
      <c r="P59" s="15">
        <f t="shared" si="13"/>
        <v>57.142857142857146</v>
      </c>
      <c r="Q59" s="19">
        <f t="shared" si="14"/>
        <v>0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7"/>
        <v>4</v>
      </c>
      <c r="M60" s="19">
        <f t="shared" si="17"/>
        <v>0</v>
      </c>
      <c r="N60" s="15">
        <f t="shared" si="12"/>
        <v>0</v>
      </c>
      <c r="O60" s="22">
        <f t="shared" si="16"/>
        <v>4</v>
      </c>
      <c r="P60" s="15">
        <f t="shared" si="13"/>
        <v>57.142857142857146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7"/>
        <v>4</v>
      </c>
      <c r="M61" s="19">
        <f t="shared" si="17"/>
        <v>0</v>
      </c>
      <c r="N61" s="15">
        <f t="shared" si="12"/>
        <v>0</v>
      </c>
      <c r="O61" s="22">
        <f t="shared" si="16"/>
        <v>4</v>
      </c>
      <c r="P61" s="15">
        <f t="shared" si="13"/>
        <v>57.142857142857146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/>
      <c r="C62" s="21"/>
      <c r="D62" s="21"/>
      <c r="E62" s="21"/>
      <c r="F62" s="21"/>
      <c r="G62" s="21"/>
      <c r="H62" s="21"/>
      <c r="I62" s="21"/>
      <c r="J62" s="19">
        <f t="shared" si="10"/>
        <v>0</v>
      </c>
      <c r="K62" s="19">
        <f t="shared" si="11"/>
        <v>0</v>
      </c>
      <c r="L62" s="19">
        <f t="shared" si="17"/>
        <v>4</v>
      </c>
      <c r="M62" s="19">
        <f t="shared" si="17"/>
        <v>0</v>
      </c>
      <c r="N62" s="15">
        <f t="shared" si="12"/>
        <v>0</v>
      </c>
      <c r="O62" s="22">
        <f t="shared" si="16"/>
        <v>4</v>
      </c>
      <c r="P62" s="15">
        <f t="shared" si="13"/>
        <v>57.142857142857146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7"/>
        <v>4</v>
      </c>
      <c r="M63" s="19">
        <f t="shared" si="17"/>
        <v>0</v>
      </c>
      <c r="N63" s="15">
        <f t="shared" si="12"/>
        <v>0</v>
      </c>
      <c r="O63" s="22">
        <f t="shared" si="16"/>
        <v>4</v>
      </c>
      <c r="P63" s="15">
        <f t="shared" si="13"/>
        <v>57.142857142857146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/>
      <c r="D64" s="21"/>
      <c r="E64" s="21"/>
      <c r="F64" s="26"/>
      <c r="G64" s="26"/>
      <c r="H64" s="21"/>
      <c r="I64" s="26"/>
      <c r="J64" s="19">
        <f t="shared" si="10"/>
        <v>0</v>
      </c>
      <c r="K64" s="19">
        <f t="shared" si="11"/>
        <v>0</v>
      </c>
      <c r="L64" s="19">
        <f t="shared" si="17"/>
        <v>4</v>
      </c>
      <c r="M64" s="19">
        <f t="shared" si="17"/>
        <v>0</v>
      </c>
      <c r="N64" s="15">
        <f t="shared" si="12"/>
        <v>0</v>
      </c>
      <c r="O64" s="22">
        <f t="shared" si="16"/>
        <v>4</v>
      </c>
      <c r="P64" s="15">
        <f t="shared" si="13"/>
        <v>57.142857142857146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aca="true" t="shared" si="18" ref="L65:M84">L64+J65</f>
        <v>4</v>
      </c>
      <c r="M65" s="19">
        <f t="shared" si="18"/>
        <v>0</v>
      </c>
      <c r="N65" s="15">
        <f t="shared" si="12"/>
        <v>0</v>
      </c>
      <c r="O65" s="22">
        <f t="shared" si="16"/>
        <v>4</v>
      </c>
      <c r="P65" s="15">
        <f t="shared" si="13"/>
        <v>57.142857142857146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/>
      <c r="C66" s="26"/>
      <c r="D66" s="21"/>
      <c r="E66" s="27"/>
      <c r="F66" s="26"/>
      <c r="G66" s="26"/>
      <c r="H66" s="21"/>
      <c r="I66" s="21"/>
      <c r="J66" s="19">
        <f t="shared" si="10"/>
        <v>0</v>
      </c>
      <c r="K66" s="19">
        <f t="shared" si="11"/>
        <v>0</v>
      </c>
      <c r="L66" s="19">
        <f t="shared" si="18"/>
        <v>4</v>
      </c>
      <c r="M66" s="19">
        <f t="shared" si="18"/>
        <v>0</v>
      </c>
      <c r="N66" s="15">
        <f t="shared" si="12"/>
        <v>0</v>
      </c>
      <c r="O66" s="22">
        <f t="shared" si="16"/>
        <v>4</v>
      </c>
      <c r="P66" s="15">
        <f t="shared" si="13"/>
        <v>57.142857142857146</v>
      </c>
      <c r="Q66" s="19">
        <f t="shared" si="14"/>
        <v>0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8"/>
        <v>4</v>
      </c>
      <c r="M67" s="19">
        <f t="shared" si="18"/>
        <v>0</v>
      </c>
      <c r="N67" s="15">
        <f t="shared" si="12"/>
        <v>0</v>
      </c>
      <c r="O67" s="22">
        <f t="shared" si="16"/>
        <v>4</v>
      </c>
      <c r="P67" s="15">
        <f t="shared" si="13"/>
        <v>57.142857142857146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>
        <v>2</v>
      </c>
      <c r="D68" s="26"/>
      <c r="E68" s="26"/>
      <c r="F68" s="21"/>
      <c r="G68" s="26"/>
      <c r="H68" s="21"/>
      <c r="I68" s="26"/>
      <c r="J68" s="19">
        <f aca="true" t="shared" si="19" ref="J68:J94">+B68+C68-D68-E68</f>
        <v>2</v>
      </c>
      <c r="K68" s="19">
        <f aca="true" t="shared" si="20" ref="K68:K94">+F68+G68-H68-I68</f>
        <v>0</v>
      </c>
      <c r="L68" s="19">
        <f t="shared" si="18"/>
        <v>6</v>
      </c>
      <c r="M68" s="19">
        <f t="shared" si="18"/>
        <v>0</v>
      </c>
      <c r="N68" s="15">
        <f aca="true" t="shared" si="21" ref="N68:N94">(+J68+K68)*($J$96/($J$96+$K$96))</f>
        <v>2</v>
      </c>
      <c r="O68" s="22">
        <f t="shared" si="16"/>
        <v>6</v>
      </c>
      <c r="P68" s="15">
        <f aca="true" t="shared" si="22" ref="P68:P94">O68*100/$N$96</f>
        <v>85.71428571428571</v>
      </c>
      <c r="Q68" s="19">
        <f aca="true" t="shared" si="23" ref="Q68:Q94">+B68+C68+F68+G68</f>
        <v>2</v>
      </c>
      <c r="R68" s="19">
        <f aca="true" t="shared" si="24" ref="R68:R94">D68+E68+H68+I68</f>
        <v>0</v>
      </c>
    </row>
    <row r="69" spans="1:18" ht="15">
      <c r="A69" s="20">
        <v>32637</v>
      </c>
      <c r="B69" s="21"/>
      <c r="C69" s="21"/>
      <c r="D69" s="21"/>
      <c r="E69" s="21"/>
      <c r="F69" s="21"/>
      <c r="G69" s="21"/>
      <c r="H69" s="21"/>
      <c r="I69" s="21"/>
      <c r="J69" s="19">
        <f t="shared" si="19"/>
        <v>0</v>
      </c>
      <c r="K69" s="19">
        <f t="shared" si="20"/>
        <v>0</v>
      </c>
      <c r="L69" s="19">
        <f t="shared" si="18"/>
        <v>6</v>
      </c>
      <c r="M69" s="19">
        <f t="shared" si="18"/>
        <v>0</v>
      </c>
      <c r="N69" s="15">
        <f t="shared" si="21"/>
        <v>0</v>
      </c>
      <c r="O69" s="22">
        <f aca="true" t="shared" si="25" ref="O69:O94">O68+N69</f>
        <v>6</v>
      </c>
      <c r="P69" s="15">
        <f t="shared" si="22"/>
        <v>85.71428571428571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18"/>
        <v>6</v>
      </c>
      <c r="M70" s="19">
        <f t="shared" si="18"/>
        <v>0</v>
      </c>
      <c r="N70" s="15">
        <f t="shared" si="21"/>
        <v>0</v>
      </c>
      <c r="O70" s="22">
        <f t="shared" si="25"/>
        <v>6</v>
      </c>
      <c r="P70" s="15">
        <f t="shared" si="22"/>
        <v>85.71428571428571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/>
      <c r="C71" s="26"/>
      <c r="D71" s="26"/>
      <c r="E71" s="21"/>
      <c r="F71" s="21"/>
      <c r="G71" s="26"/>
      <c r="H71" s="21"/>
      <c r="I71" s="21"/>
      <c r="J71" s="19">
        <f t="shared" si="19"/>
        <v>0</v>
      </c>
      <c r="K71" s="19">
        <f t="shared" si="20"/>
        <v>0</v>
      </c>
      <c r="L71" s="19">
        <f t="shared" si="18"/>
        <v>6</v>
      </c>
      <c r="M71" s="19">
        <f t="shared" si="18"/>
        <v>0</v>
      </c>
      <c r="N71" s="15">
        <f t="shared" si="21"/>
        <v>0</v>
      </c>
      <c r="O71" s="22">
        <f t="shared" si="25"/>
        <v>6</v>
      </c>
      <c r="P71" s="15">
        <f t="shared" si="22"/>
        <v>85.71428571428571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1"/>
      <c r="C72" s="21">
        <v>1</v>
      </c>
      <c r="D72" s="21"/>
      <c r="E72" s="21"/>
      <c r="F72" s="21"/>
      <c r="G72" s="21"/>
      <c r="H72" s="21"/>
      <c r="I72" s="21"/>
      <c r="J72" s="19">
        <f t="shared" si="19"/>
        <v>1</v>
      </c>
      <c r="K72" s="19">
        <f t="shared" si="20"/>
        <v>0</v>
      </c>
      <c r="L72" s="19">
        <f t="shared" si="18"/>
        <v>7</v>
      </c>
      <c r="M72" s="19">
        <f t="shared" si="18"/>
        <v>0</v>
      </c>
      <c r="N72" s="15">
        <f t="shared" si="21"/>
        <v>1</v>
      </c>
      <c r="O72" s="22">
        <f t="shared" si="25"/>
        <v>7</v>
      </c>
      <c r="P72" s="15">
        <f t="shared" si="22"/>
        <v>100</v>
      </c>
      <c r="Q72" s="19">
        <f t="shared" si="23"/>
        <v>1</v>
      </c>
      <c r="R72" s="19">
        <f t="shared" si="24"/>
        <v>0</v>
      </c>
    </row>
    <row r="73" spans="1:18" ht="15">
      <c r="A73" s="20">
        <v>32641</v>
      </c>
      <c r="B73" s="21"/>
      <c r="C73" s="26"/>
      <c r="D73" s="27"/>
      <c r="E73" s="21"/>
      <c r="F73" s="21"/>
      <c r="G73" s="26"/>
      <c r="H73" s="21"/>
      <c r="I73" s="21"/>
      <c r="J73" s="19">
        <f t="shared" si="19"/>
        <v>0</v>
      </c>
      <c r="K73" s="19">
        <f t="shared" si="20"/>
        <v>0</v>
      </c>
      <c r="L73" s="19">
        <f t="shared" si="18"/>
        <v>7</v>
      </c>
      <c r="M73" s="19">
        <f t="shared" si="18"/>
        <v>0</v>
      </c>
      <c r="N73" s="15">
        <f t="shared" si="21"/>
        <v>0</v>
      </c>
      <c r="O73" s="22">
        <f t="shared" si="25"/>
        <v>7</v>
      </c>
      <c r="P73" s="15">
        <f t="shared" si="22"/>
        <v>100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18"/>
        <v>7</v>
      </c>
      <c r="M74" s="19">
        <f t="shared" si="18"/>
        <v>0</v>
      </c>
      <c r="N74" s="15">
        <f t="shared" si="21"/>
        <v>0</v>
      </c>
      <c r="O74" s="22">
        <f t="shared" si="25"/>
        <v>7</v>
      </c>
      <c r="P74" s="15">
        <f t="shared" si="22"/>
        <v>100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18"/>
        <v>7</v>
      </c>
      <c r="M75" s="19">
        <f t="shared" si="18"/>
        <v>0</v>
      </c>
      <c r="N75" s="15">
        <f t="shared" si="21"/>
        <v>0</v>
      </c>
      <c r="O75" s="22">
        <f t="shared" si="25"/>
        <v>7</v>
      </c>
      <c r="P75" s="15">
        <f t="shared" si="22"/>
        <v>100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/>
      <c r="C76" s="21"/>
      <c r="D76" s="21">
        <v>1</v>
      </c>
      <c r="E76" s="21"/>
      <c r="F76" s="21"/>
      <c r="G76" s="21"/>
      <c r="H76" s="21"/>
      <c r="I76" s="21"/>
      <c r="J76" s="19">
        <f t="shared" si="19"/>
        <v>-1</v>
      </c>
      <c r="K76" s="19">
        <f t="shared" si="20"/>
        <v>0</v>
      </c>
      <c r="L76" s="19">
        <f t="shared" si="18"/>
        <v>6</v>
      </c>
      <c r="M76" s="19">
        <f t="shared" si="18"/>
        <v>0</v>
      </c>
      <c r="N76" s="15">
        <f t="shared" si="21"/>
        <v>-1</v>
      </c>
      <c r="O76" s="22">
        <f t="shared" si="25"/>
        <v>6</v>
      </c>
      <c r="P76" s="15">
        <f t="shared" si="22"/>
        <v>85.71428571428571</v>
      </c>
      <c r="Q76" s="19">
        <f t="shared" si="23"/>
        <v>0</v>
      </c>
      <c r="R76" s="19">
        <f t="shared" si="24"/>
        <v>1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18"/>
        <v>6</v>
      </c>
      <c r="M77" s="19">
        <f t="shared" si="18"/>
        <v>0</v>
      </c>
      <c r="N77" s="15">
        <f t="shared" si="21"/>
        <v>0</v>
      </c>
      <c r="O77" s="22">
        <f t="shared" si="25"/>
        <v>6</v>
      </c>
      <c r="P77" s="15">
        <f t="shared" si="22"/>
        <v>85.71428571428571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/>
      <c r="C78" s="21"/>
      <c r="D78" s="21"/>
      <c r="E78" s="21"/>
      <c r="F78" s="21"/>
      <c r="G78" s="21"/>
      <c r="H78" s="21"/>
      <c r="I78" s="21"/>
      <c r="J78" s="19">
        <f t="shared" si="19"/>
        <v>0</v>
      </c>
      <c r="K78" s="19">
        <f t="shared" si="20"/>
        <v>0</v>
      </c>
      <c r="L78" s="19">
        <f t="shared" si="18"/>
        <v>6</v>
      </c>
      <c r="M78" s="19">
        <f t="shared" si="18"/>
        <v>0</v>
      </c>
      <c r="N78" s="15">
        <f t="shared" si="21"/>
        <v>0</v>
      </c>
      <c r="O78" s="22">
        <f t="shared" si="25"/>
        <v>6</v>
      </c>
      <c r="P78" s="15">
        <f t="shared" si="22"/>
        <v>85.71428571428571</v>
      </c>
      <c r="Q78" s="19">
        <f t="shared" si="23"/>
        <v>0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18"/>
        <v>6</v>
      </c>
      <c r="M79" s="19">
        <f t="shared" si="18"/>
        <v>0</v>
      </c>
      <c r="N79" s="15">
        <f t="shared" si="21"/>
        <v>0</v>
      </c>
      <c r="O79" s="22">
        <f t="shared" si="25"/>
        <v>6</v>
      </c>
      <c r="P79" s="15">
        <f t="shared" si="22"/>
        <v>85.71428571428571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/>
      <c r="D80" s="21"/>
      <c r="E80" s="21"/>
      <c r="F80" s="21"/>
      <c r="G80" s="26"/>
      <c r="H80" s="21"/>
      <c r="I80" s="21"/>
      <c r="J80" s="19">
        <f t="shared" si="19"/>
        <v>0</v>
      </c>
      <c r="K80" s="19">
        <f t="shared" si="20"/>
        <v>0</v>
      </c>
      <c r="L80" s="19">
        <f t="shared" si="18"/>
        <v>6</v>
      </c>
      <c r="M80" s="19">
        <f t="shared" si="18"/>
        <v>0</v>
      </c>
      <c r="N80" s="15">
        <f t="shared" si="21"/>
        <v>0</v>
      </c>
      <c r="O80" s="22">
        <f t="shared" si="25"/>
        <v>6</v>
      </c>
      <c r="P80" s="15">
        <f t="shared" si="22"/>
        <v>85.71428571428571</v>
      </c>
      <c r="Q80" s="19">
        <f t="shared" si="23"/>
        <v>0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18"/>
        <v>6</v>
      </c>
      <c r="M81" s="19">
        <f t="shared" si="18"/>
        <v>0</v>
      </c>
      <c r="N81" s="15">
        <f t="shared" si="21"/>
        <v>0</v>
      </c>
      <c r="O81" s="22">
        <f t="shared" si="25"/>
        <v>6</v>
      </c>
      <c r="P81" s="15">
        <f t="shared" si="22"/>
        <v>85.71428571428571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18"/>
        <v>6</v>
      </c>
      <c r="M82" s="19">
        <f t="shared" si="18"/>
        <v>0</v>
      </c>
      <c r="N82" s="15">
        <f t="shared" si="21"/>
        <v>0</v>
      </c>
      <c r="O82" s="22">
        <f t="shared" si="25"/>
        <v>6</v>
      </c>
      <c r="P82" s="15">
        <f t="shared" si="22"/>
        <v>85.71428571428571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/>
      <c r="H83" s="21"/>
      <c r="I83" s="21"/>
      <c r="J83" s="19">
        <f t="shared" si="19"/>
        <v>0</v>
      </c>
      <c r="K83" s="19">
        <f t="shared" si="20"/>
        <v>0</v>
      </c>
      <c r="L83" s="19">
        <f t="shared" si="18"/>
        <v>6</v>
      </c>
      <c r="M83" s="19">
        <f t="shared" si="18"/>
        <v>0</v>
      </c>
      <c r="N83" s="15">
        <f t="shared" si="21"/>
        <v>0</v>
      </c>
      <c r="O83" s="22">
        <f t="shared" si="25"/>
        <v>6</v>
      </c>
      <c r="P83" s="15">
        <f t="shared" si="22"/>
        <v>85.71428571428571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18"/>
        <v>6</v>
      </c>
      <c r="M84" s="19">
        <f t="shared" si="18"/>
        <v>0</v>
      </c>
      <c r="N84" s="15">
        <f t="shared" si="21"/>
        <v>0</v>
      </c>
      <c r="O84" s="22">
        <f t="shared" si="25"/>
        <v>6</v>
      </c>
      <c r="P84" s="15">
        <f t="shared" si="22"/>
        <v>85.71428571428571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aca="true" t="shared" si="26" ref="L85:M94">L84+J85</f>
        <v>6</v>
      </c>
      <c r="M85" s="19">
        <f t="shared" si="26"/>
        <v>0</v>
      </c>
      <c r="N85" s="15">
        <f t="shared" si="21"/>
        <v>0</v>
      </c>
      <c r="O85" s="22">
        <f t="shared" si="25"/>
        <v>6</v>
      </c>
      <c r="P85" s="15">
        <f t="shared" si="22"/>
        <v>85.71428571428571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6"/>
        <v>6</v>
      </c>
      <c r="M86" s="19">
        <f t="shared" si="26"/>
        <v>0</v>
      </c>
      <c r="N86" s="15">
        <f t="shared" si="21"/>
        <v>0</v>
      </c>
      <c r="O86" s="22">
        <f t="shared" si="25"/>
        <v>6</v>
      </c>
      <c r="P86" s="15">
        <f t="shared" si="22"/>
        <v>85.71428571428571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>
        <v>1</v>
      </c>
      <c r="C87" s="26"/>
      <c r="D87" s="21"/>
      <c r="E87" s="26"/>
      <c r="F87" s="21"/>
      <c r="G87" s="21"/>
      <c r="H87" s="21"/>
      <c r="I87" s="21"/>
      <c r="J87" s="19">
        <f t="shared" si="19"/>
        <v>1</v>
      </c>
      <c r="K87" s="19">
        <f t="shared" si="20"/>
        <v>0</v>
      </c>
      <c r="L87" s="19">
        <f t="shared" si="26"/>
        <v>7</v>
      </c>
      <c r="M87" s="19">
        <f t="shared" si="26"/>
        <v>0</v>
      </c>
      <c r="N87" s="15">
        <f t="shared" si="21"/>
        <v>1</v>
      </c>
      <c r="O87" s="22">
        <f t="shared" si="25"/>
        <v>7</v>
      </c>
      <c r="P87" s="15">
        <f t="shared" si="22"/>
        <v>100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6"/>
        <v>7</v>
      </c>
      <c r="M88" s="19">
        <f t="shared" si="26"/>
        <v>0</v>
      </c>
      <c r="N88" s="15">
        <f t="shared" si="21"/>
        <v>0</v>
      </c>
      <c r="O88" s="22">
        <f t="shared" si="25"/>
        <v>7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6"/>
        <v>7</v>
      </c>
      <c r="M89" s="19">
        <f t="shared" si="26"/>
        <v>0</v>
      </c>
      <c r="N89" s="15">
        <f t="shared" si="21"/>
        <v>0</v>
      </c>
      <c r="O89" s="22">
        <f t="shared" si="25"/>
        <v>7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6"/>
        <v>7</v>
      </c>
      <c r="M90" s="19">
        <f t="shared" si="26"/>
        <v>0</v>
      </c>
      <c r="N90" s="15">
        <f t="shared" si="21"/>
        <v>0</v>
      </c>
      <c r="O90" s="22">
        <f t="shared" si="25"/>
        <v>7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6"/>
        <v>7</v>
      </c>
      <c r="M91" s="19">
        <f t="shared" si="26"/>
        <v>0</v>
      </c>
      <c r="N91" s="15">
        <f t="shared" si="21"/>
        <v>0</v>
      </c>
      <c r="O91" s="22">
        <f t="shared" si="25"/>
        <v>7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7</v>
      </c>
      <c r="M92" s="19">
        <f t="shared" si="26"/>
        <v>0</v>
      </c>
      <c r="N92" s="15">
        <f t="shared" si="21"/>
        <v>0</v>
      </c>
      <c r="O92" s="22">
        <f t="shared" si="25"/>
        <v>7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7</v>
      </c>
      <c r="M93" s="19">
        <f t="shared" si="26"/>
        <v>0</v>
      </c>
      <c r="N93" s="15">
        <f t="shared" si="21"/>
        <v>0</v>
      </c>
      <c r="O93" s="22">
        <f t="shared" si="25"/>
        <v>7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7</v>
      </c>
      <c r="M94" s="19">
        <f t="shared" si="26"/>
        <v>0</v>
      </c>
      <c r="N94" s="15">
        <f t="shared" si="21"/>
        <v>0</v>
      </c>
      <c r="O94" s="22">
        <f t="shared" si="25"/>
        <v>7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3</v>
      </c>
      <c r="C96" s="19">
        <f t="shared" si="27"/>
        <v>5</v>
      </c>
      <c r="D96" s="19">
        <f t="shared" si="27"/>
        <v>1</v>
      </c>
      <c r="E96" s="19">
        <f t="shared" si="27"/>
        <v>0</v>
      </c>
      <c r="F96" s="19">
        <f t="shared" si="27"/>
        <v>0</v>
      </c>
      <c r="G96" s="19">
        <f t="shared" si="27"/>
        <v>0</v>
      </c>
      <c r="H96" s="19">
        <f t="shared" si="27"/>
        <v>0</v>
      </c>
      <c r="I96" s="19">
        <f t="shared" si="27"/>
        <v>0</v>
      </c>
      <c r="J96" s="19">
        <f t="shared" si="27"/>
        <v>7</v>
      </c>
      <c r="K96" s="19">
        <f t="shared" si="27"/>
        <v>0</v>
      </c>
      <c r="L96" s="19"/>
      <c r="M96" s="19"/>
      <c r="N96" s="19">
        <f>SUM(N4:N94)</f>
        <v>7</v>
      </c>
      <c r="O96" s="19"/>
      <c r="P96" s="19"/>
      <c r="Q96" s="19">
        <f>SUM(Q4:Q94)</f>
        <v>8</v>
      </c>
      <c r="R96" s="19">
        <f>SUM(R4:R94)</f>
        <v>1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Q2">
      <selection activeCell="A1" sqref="A1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64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0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0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 t="e">
        <f aca="true" t="shared" si="2" ref="N4:N35">(+J4+K4)*($J$96/($J$96+$K$96))</f>
        <v>#DIV/0!</v>
      </c>
      <c r="O4" s="22" t="e">
        <f>N4</f>
        <v>#DIV/0!</v>
      </c>
      <c r="P4" s="15" t="e">
        <f aca="true" t="shared" si="3" ref="P4:P35">O4*100/$N$96</f>
        <v>#DIV/0!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 t="e">
        <f>SUM(N4:N10)</f>
        <v>#DIV/0!</v>
      </c>
      <c r="AA4" s="15" t="e">
        <f aca="true" t="shared" si="6" ref="AA4:AA16">Z4*100/$Z$17</f>
        <v>#DIV/0!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 t="e">
        <f t="shared" si="2"/>
        <v>#DIV/0!</v>
      </c>
      <c r="O5" s="22" t="e">
        <f aca="true" t="shared" si="8" ref="O5:O36">O4+N5</f>
        <v>#DIV/0!</v>
      </c>
      <c r="P5" s="15" t="e">
        <f t="shared" si="3"/>
        <v>#DIV/0!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 t="e">
        <f>SUM(N11:N17)</f>
        <v>#DIV/0!</v>
      </c>
      <c r="AA5" s="15" t="e">
        <f t="shared" si="6"/>
        <v>#DIV/0!</v>
      </c>
      <c r="AB5" s="22">
        <f>SUM(Q11:Q17)+SUM(R11:R17)</f>
        <v>0</v>
      </c>
      <c r="AC5" s="22" t="e">
        <f>100*SUM(Q11:Q17)/AB5</f>
        <v>#DIV/0!</v>
      </c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 t="e">
        <f t="shared" si="2"/>
        <v>#DIV/0!</v>
      </c>
      <c r="O6" s="22" t="e">
        <f t="shared" si="8"/>
        <v>#DIV/0!</v>
      </c>
      <c r="P6" s="15" t="e">
        <f t="shared" si="3"/>
        <v>#DIV/0!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0</v>
      </c>
      <c r="W6" s="14"/>
      <c r="X6" s="24" t="s">
        <v>42</v>
      </c>
      <c r="Z6" s="22" t="e">
        <f>SUM(N18:N24)</f>
        <v>#DIV/0!</v>
      </c>
      <c r="AA6" s="15" t="e">
        <f t="shared" si="6"/>
        <v>#DIV/0!</v>
      </c>
      <c r="AB6" s="22">
        <f>SUM(Q18:Q24)+SUM(R18:R24)</f>
        <v>0</v>
      </c>
      <c r="AC6" s="22" t="e">
        <f>100*SUM(Q18:Q24)/AB6</f>
        <v>#DIV/0!</v>
      </c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 t="e">
        <f t="shared" si="2"/>
        <v>#DIV/0!</v>
      </c>
      <c r="O7" s="22" t="e">
        <f t="shared" si="8"/>
        <v>#DIV/0!</v>
      </c>
      <c r="P7" s="15" t="e">
        <f t="shared" si="3"/>
        <v>#DIV/0!</v>
      </c>
      <c r="Q7" s="19">
        <f t="shared" si="4"/>
        <v>0</v>
      </c>
      <c r="R7" s="19">
        <f t="shared" si="5"/>
        <v>0</v>
      </c>
      <c r="T7" s="18" t="s">
        <v>43</v>
      </c>
      <c r="V7" s="15" t="e">
        <f>V6*100/(V5+V6)</f>
        <v>#DIV/0!</v>
      </c>
      <c r="W7" s="14"/>
      <c r="Y7" s="24" t="s">
        <v>44</v>
      </c>
      <c r="Z7" s="22" t="e">
        <f>SUM(N25:N31)</f>
        <v>#DIV/0!</v>
      </c>
      <c r="AA7" s="15" t="e">
        <f t="shared" si="6"/>
        <v>#DIV/0!</v>
      </c>
      <c r="AB7" s="22">
        <f>SUM(Q25:Q31)+SUM(R25:R31)</f>
        <v>0</v>
      </c>
      <c r="AC7" s="22" t="e">
        <f>100*SUM(Q25:Q31)/AB7</f>
        <v>#DIV/0!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 t="e">
        <f t="shared" si="2"/>
        <v>#DIV/0!</v>
      </c>
      <c r="O8" s="22" t="e">
        <f t="shared" si="8"/>
        <v>#DIV/0!</v>
      </c>
      <c r="P8" s="15" t="e">
        <f t="shared" si="3"/>
        <v>#DIV/0!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 t="e">
        <f>SUM(N32:N38)</f>
        <v>#DIV/0!</v>
      </c>
      <c r="AA8" s="15" t="e">
        <f t="shared" si="6"/>
        <v>#DIV/0!</v>
      </c>
      <c r="AB8" s="22">
        <f>SUM(Q32:Q38)+SUM(R32:R38)</f>
        <v>0</v>
      </c>
      <c r="AC8" s="22" t="e">
        <f>100*SUM(Q32:Q38)/AB8</f>
        <v>#DIV/0!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 t="e">
        <f t="shared" si="2"/>
        <v>#DIV/0!</v>
      </c>
      <c r="O9" s="22" t="e">
        <f t="shared" si="8"/>
        <v>#DIV/0!</v>
      </c>
      <c r="P9" s="15" t="e">
        <f t="shared" si="3"/>
        <v>#DIV/0!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 t="e">
        <f>SUM(N39:N45)</f>
        <v>#DIV/0!</v>
      </c>
      <c r="AA9" s="15" t="e">
        <f t="shared" si="6"/>
        <v>#DIV/0!</v>
      </c>
      <c r="AB9" s="22">
        <f>SUM(Q39:Q45)+SUM(R39:R45)</f>
        <v>0</v>
      </c>
      <c r="AC9" s="22" t="e">
        <f>100*SUM(Q39:Q45)/AB9</f>
        <v>#DIV/0!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 t="e">
        <f t="shared" si="2"/>
        <v>#DIV/0!</v>
      </c>
      <c r="O10" s="22" t="e">
        <f t="shared" si="8"/>
        <v>#DIV/0!</v>
      </c>
      <c r="P10" s="15" t="e">
        <f t="shared" si="3"/>
        <v>#DIV/0!</v>
      </c>
      <c r="Q10" s="19">
        <f t="shared" si="4"/>
        <v>0</v>
      </c>
      <c r="R10" s="19">
        <f t="shared" si="5"/>
        <v>0</v>
      </c>
      <c r="U10" s="18" t="s">
        <v>4</v>
      </c>
      <c r="V10" s="15" t="e">
        <f>100*(+C96/(B96+C96))</f>
        <v>#DIV/0!</v>
      </c>
      <c r="W10" s="14"/>
      <c r="X10" s="25" t="s">
        <v>48</v>
      </c>
      <c r="Z10" s="22" t="e">
        <f>SUM(N46:N52)</f>
        <v>#DIV/0!</v>
      </c>
      <c r="AA10" s="15" t="e">
        <f t="shared" si="6"/>
        <v>#DIV/0!</v>
      </c>
      <c r="AB10" s="22">
        <f>SUM(Q46:Q52)+SUM(R46:R52)</f>
        <v>0</v>
      </c>
      <c r="AC10" s="22" t="e">
        <f>100*SUM(Q46:Q52)/AB10</f>
        <v>#DIV/0!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 t="e">
        <f t="shared" si="2"/>
        <v>#DIV/0!</v>
      </c>
      <c r="O11" s="22" t="e">
        <f t="shared" si="8"/>
        <v>#DIV/0!</v>
      </c>
      <c r="P11" s="15" t="e">
        <f t="shared" si="3"/>
        <v>#DIV/0!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 t="e">
        <f>100*(+G96/(F96+G96))</f>
        <v>#DIV/0!</v>
      </c>
      <c r="W11" s="14"/>
      <c r="Y11" s="25" t="s">
        <v>49</v>
      </c>
      <c r="Z11" s="22" t="e">
        <f>SUM(N53:N59)</f>
        <v>#DIV/0!</v>
      </c>
      <c r="AA11" s="15" t="e">
        <f t="shared" si="6"/>
        <v>#DIV/0!</v>
      </c>
      <c r="AB11" s="22">
        <f>SUM(Q53:Q59)+SUM(R53:R59)</f>
        <v>0</v>
      </c>
      <c r="AC11" s="22" t="e">
        <f>100*SUM(Q53:Q59)/AB11</f>
        <v>#DIV/0!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 t="e">
        <f t="shared" si="2"/>
        <v>#DIV/0!</v>
      </c>
      <c r="O12" s="22" t="e">
        <f t="shared" si="8"/>
        <v>#DIV/0!</v>
      </c>
      <c r="P12" s="15" t="e">
        <f t="shared" si="3"/>
        <v>#DIV/0!</v>
      </c>
      <c r="Q12" s="19">
        <f t="shared" si="4"/>
        <v>0</v>
      </c>
      <c r="R12" s="19">
        <f t="shared" si="5"/>
        <v>0</v>
      </c>
      <c r="U12" s="18" t="s">
        <v>50</v>
      </c>
      <c r="V12" s="15" t="e">
        <f>100*((G96+C96)/(B96+C96+F96+G96))</f>
        <v>#DIV/0!</v>
      </c>
      <c r="W12" s="14"/>
      <c r="X12" s="25" t="s">
        <v>51</v>
      </c>
      <c r="Z12" s="22" t="e">
        <f>SUM(N60:N66)</f>
        <v>#DIV/0!</v>
      </c>
      <c r="AA12" s="15" t="e">
        <f t="shared" si="6"/>
        <v>#DIV/0!</v>
      </c>
      <c r="AB12" s="22">
        <f>SUM(Q60:Q66)+SUM(R60:R66)</f>
        <v>0</v>
      </c>
      <c r="AC12" s="22" t="e">
        <f>100*SUM(Q60:Q66)/AB12</f>
        <v>#DIV/0!</v>
      </c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 t="e">
        <f t="shared" si="2"/>
        <v>#DIV/0!</v>
      </c>
      <c r="O13" s="22" t="e">
        <f t="shared" si="8"/>
        <v>#DIV/0!</v>
      </c>
      <c r="P13" s="15" t="e">
        <f t="shared" si="3"/>
        <v>#DIV/0!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 t="e">
        <f>SUM(N67:N73)</f>
        <v>#DIV/0!</v>
      </c>
      <c r="AA13" s="15" t="e">
        <f t="shared" si="6"/>
        <v>#DIV/0!</v>
      </c>
      <c r="AB13" s="22">
        <f>SUM(Q67:Q73)+SUM(R67:R73)</f>
        <v>0</v>
      </c>
      <c r="AC13" s="22" t="e">
        <f>100*SUM(Q67:Q73)/AB13</f>
        <v>#DIV/0!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 t="e">
        <f t="shared" si="2"/>
        <v>#DIV/0!</v>
      </c>
      <c r="O14" s="22" t="e">
        <f t="shared" si="8"/>
        <v>#DIV/0!</v>
      </c>
      <c r="P14" s="15" t="e">
        <f t="shared" si="3"/>
        <v>#DIV/0!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 t="e">
        <f>SUM(N74:N80)</f>
        <v>#DIV/0!</v>
      </c>
      <c r="AA14" s="15" t="e">
        <f t="shared" si="6"/>
        <v>#DIV/0!</v>
      </c>
      <c r="AB14" s="22">
        <f>SUM(Q74:Q80)+SUM(R74:R80)</f>
        <v>0</v>
      </c>
      <c r="AC14" s="22" t="e">
        <f>100*SUM(Q74:Q80)/AB14</f>
        <v>#DIV/0!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 t="e">
        <f t="shared" si="2"/>
        <v>#DIV/0!</v>
      </c>
      <c r="O15" s="22" t="e">
        <f t="shared" si="8"/>
        <v>#DIV/0!</v>
      </c>
      <c r="P15" s="15" t="e">
        <f t="shared" si="3"/>
        <v>#DIV/0!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 t="e">
        <f>SUM(N81:N87)</f>
        <v>#DIV/0!</v>
      </c>
      <c r="AA15" s="15" t="e">
        <f t="shared" si="6"/>
        <v>#DIV/0!</v>
      </c>
      <c r="AB15" s="22">
        <f>SUM(Q81:Q87)+SUM(R81:R87)</f>
        <v>0</v>
      </c>
      <c r="AC15" s="22" t="e">
        <f>100*SUM(Q81:Q87)/AB15</f>
        <v>#DIV/0!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 t="e">
        <f t="shared" si="2"/>
        <v>#DIV/0!</v>
      </c>
      <c r="O16" s="22" t="e">
        <f t="shared" si="8"/>
        <v>#DIV/0!</v>
      </c>
      <c r="P16" s="15" t="e">
        <f t="shared" si="3"/>
        <v>#DIV/0!</v>
      </c>
      <c r="Q16" s="19">
        <f t="shared" si="4"/>
        <v>0</v>
      </c>
      <c r="R16" s="19">
        <f t="shared" si="5"/>
        <v>0</v>
      </c>
      <c r="X16" s="25" t="s">
        <v>55</v>
      </c>
      <c r="Z16" s="22" t="e">
        <f>SUM(N88:N94)</f>
        <v>#DIV/0!</v>
      </c>
      <c r="AA16" s="15" t="e">
        <f t="shared" si="6"/>
        <v>#DIV/0!</v>
      </c>
      <c r="AB16" s="22">
        <f>SUM(Q88:Q94)+SUM(R88:R94)</f>
        <v>0</v>
      </c>
      <c r="AC16" s="22" t="e">
        <f>100*SUM(Q88:Q94)/AB16</f>
        <v>#DIV/0!</v>
      </c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 t="e">
        <f t="shared" si="2"/>
        <v>#DIV/0!</v>
      </c>
      <c r="O17" s="22" t="e">
        <f t="shared" si="8"/>
        <v>#DIV/0!</v>
      </c>
      <c r="P17" s="15" t="e">
        <f t="shared" si="3"/>
        <v>#DIV/0!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 t="e">
        <f>SUM(Z4:Z16)</f>
        <v>#DIV/0!</v>
      </c>
      <c r="AA17" s="19" t="e">
        <f>SUM(AA4:AA16)</f>
        <v>#DIV/0!</v>
      </c>
      <c r="AB17" s="19">
        <f>SUM(AB4:AB16)</f>
        <v>0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 t="e">
        <f t="shared" si="2"/>
        <v>#DIV/0!</v>
      </c>
      <c r="O18" s="22" t="e">
        <f t="shared" si="8"/>
        <v>#DIV/0!</v>
      </c>
      <c r="P18" s="15" t="e">
        <f t="shared" si="3"/>
        <v>#DIV/0!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 t="e">
        <f t="shared" si="2"/>
        <v>#DIV/0!</v>
      </c>
      <c r="O19" s="22" t="e">
        <f t="shared" si="8"/>
        <v>#DIV/0!</v>
      </c>
      <c r="P19" s="15" t="e">
        <f t="shared" si="3"/>
        <v>#DIV/0!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 t="e">
        <f t="shared" si="2"/>
        <v>#DIV/0!</v>
      </c>
      <c r="O20" s="22" t="e">
        <f t="shared" si="8"/>
        <v>#DIV/0!</v>
      </c>
      <c r="P20" s="15" t="e">
        <f t="shared" si="3"/>
        <v>#DIV/0!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 t="e">
        <f t="shared" si="2"/>
        <v>#DIV/0!</v>
      </c>
      <c r="O21" s="22" t="e">
        <f t="shared" si="8"/>
        <v>#DIV/0!</v>
      </c>
      <c r="P21" s="15" t="e">
        <f t="shared" si="3"/>
        <v>#DIV/0!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 t="e">
        <f t="shared" si="2"/>
        <v>#DIV/0!</v>
      </c>
      <c r="O22" s="22" t="e">
        <f t="shared" si="8"/>
        <v>#DIV/0!</v>
      </c>
      <c r="P22" s="15" t="e">
        <f t="shared" si="3"/>
        <v>#DIV/0!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 t="e">
        <f t="shared" si="2"/>
        <v>#DIV/0!</v>
      </c>
      <c r="O23" s="22" t="e">
        <f t="shared" si="8"/>
        <v>#DIV/0!</v>
      </c>
      <c r="P23" s="15" t="e">
        <f t="shared" si="3"/>
        <v>#DIV/0!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 t="e">
        <f t="shared" si="2"/>
        <v>#DIV/0!</v>
      </c>
      <c r="O24" s="22" t="e">
        <f t="shared" si="8"/>
        <v>#DIV/0!</v>
      </c>
      <c r="P24" s="15" t="e">
        <f t="shared" si="3"/>
        <v>#DIV/0!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 t="e">
        <f t="shared" si="2"/>
        <v>#DIV/0!</v>
      </c>
      <c r="O25" s="22" t="e">
        <f t="shared" si="8"/>
        <v>#DIV/0!</v>
      </c>
      <c r="P25" s="15" t="e">
        <f t="shared" si="3"/>
        <v>#DIV/0!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 t="e">
        <f t="shared" si="2"/>
        <v>#DIV/0!</v>
      </c>
      <c r="O26" s="22" t="e">
        <f t="shared" si="8"/>
        <v>#DIV/0!</v>
      </c>
      <c r="P26" s="15" t="e">
        <f t="shared" si="3"/>
        <v>#DIV/0!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 t="e">
        <f t="shared" si="2"/>
        <v>#DIV/0!</v>
      </c>
      <c r="O27" s="22" t="e">
        <f t="shared" si="8"/>
        <v>#DIV/0!</v>
      </c>
      <c r="P27" s="15" t="e">
        <f t="shared" si="3"/>
        <v>#DIV/0!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 t="e">
        <f t="shared" si="2"/>
        <v>#DIV/0!</v>
      </c>
      <c r="O28" s="22" t="e">
        <f t="shared" si="8"/>
        <v>#DIV/0!</v>
      </c>
      <c r="P28" s="15" t="e">
        <f t="shared" si="3"/>
        <v>#DIV/0!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/>
      <c r="C29" s="21"/>
      <c r="D29" s="21"/>
      <c r="E29" s="21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 t="e">
        <f t="shared" si="2"/>
        <v>#DIV/0!</v>
      </c>
      <c r="O29" s="22" t="e">
        <f t="shared" si="8"/>
        <v>#DIV/0!</v>
      </c>
      <c r="P29" s="15" t="e">
        <f t="shared" si="3"/>
        <v>#DIV/0!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 t="e">
        <f t="shared" si="2"/>
        <v>#DIV/0!</v>
      </c>
      <c r="O30" s="22" t="e">
        <f t="shared" si="8"/>
        <v>#DIV/0!</v>
      </c>
      <c r="P30" s="15" t="e">
        <f t="shared" si="3"/>
        <v>#DIV/0!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/>
      <c r="D31" s="26"/>
      <c r="E31" s="21"/>
      <c r="F31" s="26"/>
      <c r="G31" s="26"/>
      <c r="H31" s="21"/>
      <c r="I31" s="26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 t="e">
        <f t="shared" si="2"/>
        <v>#DIV/0!</v>
      </c>
      <c r="O31" s="22" t="e">
        <f t="shared" si="8"/>
        <v>#DIV/0!</v>
      </c>
      <c r="P31" s="15" t="e">
        <f t="shared" si="3"/>
        <v>#DIV/0!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 t="e">
        <f t="shared" si="2"/>
        <v>#DIV/0!</v>
      </c>
      <c r="O32" s="22" t="e">
        <f t="shared" si="8"/>
        <v>#DIV/0!</v>
      </c>
      <c r="P32" s="15" t="e">
        <f t="shared" si="3"/>
        <v>#DIV/0!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 t="e">
        <f t="shared" si="2"/>
        <v>#DIV/0!</v>
      </c>
      <c r="O33" s="22" t="e">
        <f t="shared" si="8"/>
        <v>#DIV/0!</v>
      </c>
      <c r="P33" s="15" t="e">
        <f t="shared" si="3"/>
        <v>#DIV/0!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/>
      <c r="C34" s="26"/>
      <c r="D34" s="26"/>
      <c r="E34" s="26"/>
      <c r="F34" s="21"/>
      <c r="G34" s="26"/>
      <c r="H34" s="21"/>
      <c r="I34" s="21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 t="e">
        <f t="shared" si="2"/>
        <v>#DIV/0!</v>
      </c>
      <c r="O34" s="22" t="e">
        <f t="shared" si="8"/>
        <v>#DIV/0!</v>
      </c>
      <c r="P34" s="15" t="e">
        <f t="shared" si="3"/>
        <v>#DIV/0!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21"/>
      <c r="C35" s="21"/>
      <c r="D35" s="21"/>
      <c r="E35" s="21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 t="e">
        <f t="shared" si="2"/>
        <v>#DIV/0!</v>
      </c>
      <c r="O35" s="22" t="e">
        <f t="shared" si="8"/>
        <v>#DIV/0!</v>
      </c>
      <c r="P35" s="15" t="e">
        <f t="shared" si="3"/>
        <v>#DIV/0!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 t="e">
        <f aca="true" t="shared" si="12" ref="N36:N67">(+J36+K36)*($J$96/($J$96+$K$96))</f>
        <v>#DIV/0!</v>
      </c>
      <c r="O36" s="22" t="e">
        <f t="shared" si="8"/>
        <v>#DIV/0!</v>
      </c>
      <c r="P36" s="15" t="e">
        <f aca="true" t="shared" si="13" ref="P36:P67">O36*100/$N$96</f>
        <v>#DIV/0!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/>
      <c r="C37" s="21"/>
      <c r="D37" s="21"/>
      <c r="E37" s="21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 t="e">
        <f t="shared" si="12"/>
        <v>#DIV/0!</v>
      </c>
      <c r="O37" s="22" t="e">
        <f aca="true" t="shared" si="16" ref="O37:O68">O36+N37</f>
        <v>#DIV/0!</v>
      </c>
      <c r="P37" s="15" t="e">
        <f t="shared" si="13"/>
        <v>#DIV/0!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26"/>
      <c r="C38" s="26"/>
      <c r="D38" s="21"/>
      <c r="E38" s="21"/>
      <c r="F38" s="21"/>
      <c r="G38" s="26"/>
      <c r="H38" s="21"/>
      <c r="I38" s="21"/>
      <c r="J38" s="19">
        <f t="shared" si="10"/>
        <v>0</v>
      </c>
      <c r="K38" s="19">
        <f t="shared" si="11"/>
        <v>0</v>
      </c>
      <c r="L38" s="19">
        <f t="shared" si="9"/>
        <v>0</v>
      </c>
      <c r="M38" s="19">
        <f t="shared" si="9"/>
        <v>0</v>
      </c>
      <c r="N38" s="15" t="e">
        <f t="shared" si="12"/>
        <v>#DIV/0!</v>
      </c>
      <c r="O38" s="22" t="e">
        <f t="shared" si="16"/>
        <v>#DIV/0!</v>
      </c>
      <c r="P38" s="15" t="e">
        <f t="shared" si="13"/>
        <v>#DIV/0!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9"/>
        <v>0</v>
      </c>
      <c r="M39" s="19">
        <f t="shared" si="9"/>
        <v>0</v>
      </c>
      <c r="N39" s="15" t="e">
        <f t="shared" si="12"/>
        <v>#DIV/0!</v>
      </c>
      <c r="O39" s="22" t="e">
        <f t="shared" si="16"/>
        <v>#DIV/0!</v>
      </c>
      <c r="P39" s="15" t="e">
        <f t="shared" si="13"/>
        <v>#DIV/0!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9"/>
        <v>0</v>
      </c>
      <c r="M40" s="19">
        <f t="shared" si="9"/>
        <v>0</v>
      </c>
      <c r="N40" s="15" t="e">
        <f t="shared" si="12"/>
        <v>#DIV/0!</v>
      </c>
      <c r="O40" s="22" t="e">
        <f t="shared" si="16"/>
        <v>#DIV/0!</v>
      </c>
      <c r="P40" s="15" t="e">
        <f t="shared" si="13"/>
        <v>#DIV/0!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/>
      <c r="C41" s="26"/>
      <c r="D41" s="26"/>
      <c r="E41" s="27"/>
      <c r="F41" s="21"/>
      <c r="G41" s="26"/>
      <c r="H41" s="21"/>
      <c r="I41" s="21"/>
      <c r="J41" s="19">
        <f t="shared" si="10"/>
        <v>0</v>
      </c>
      <c r="K41" s="19">
        <f t="shared" si="11"/>
        <v>0</v>
      </c>
      <c r="L41" s="19">
        <f t="shared" si="9"/>
        <v>0</v>
      </c>
      <c r="M41" s="19">
        <f t="shared" si="9"/>
        <v>0</v>
      </c>
      <c r="N41" s="15" t="e">
        <f t="shared" si="12"/>
        <v>#DIV/0!</v>
      </c>
      <c r="O41" s="22" t="e">
        <f t="shared" si="16"/>
        <v>#DIV/0!</v>
      </c>
      <c r="P41" s="15" t="e">
        <f t="shared" si="13"/>
        <v>#DIV/0!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9"/>
        <v>0</v>
      </c>
      <c r="M42" s="19">
        <f t="shared" si="9"/>
        <v>0</v>
      </c>
      <c r="N42" s="15" t="e">
        <f t="shared" si="12"/>
        <v>#DIV/0!</v>
      </c>
      <c r="O42" s="22" t="e">
        <f t="shared" si="16"/>
        <v>#DIV/0!</v>
      </c>
      <c r="P42" s="15" t="e">
        <f t="shared" si="13"/>
        <v>#DIV/0!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/>
      <c r="C43" s="21"/>
      <c r="D43" s="21"/>
      <c r="E43" s="21"/>
      <c r="F43" s="21"/>
      <c r="G43" s="21"/>
      <c r="H43" s="21"/>
      <c r="I43" s="21"/>
      <c r="J43" s="19">
        <f t="shared" si="10"/>
        <v>0</v>
      </c>
      <c r="K43" s="19">
        <f t="shared" si="11"/>
        <v>0</v>
      </c>
      <c r="L43" s="19">
        <f t="shared" si="9"/>
        <v>0</v>
      </c>
      <c r="M43" s="19">
        <f t="shared" si="9"/>
        <v>0</v>
      </c>
      <c r="N43" s="15" t="e">
        <f t="shared" si="12"/>
        <v>#DIV/0!</v>
      </c>
      <c r="O43" s="22" t="e">
        <f t="shared" si="16"/>
        <v>#DIV/0!</v>
      </c>
      <c r="P43" s="15" t="e">
        <f t="shared" si="13"/>
        <v>#DIV/0!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9"/>
        <v>0</v>
      </c>
      <c r="M44" s="19">
        <f t="shared" si="9"/>
        <v>0</v>
      </c>
      <c r="N44" s="15" t="e">
        <f t="shared" si="12"/>
        <v>#DIV/0!</v>
      </c>
      <c r="O44" s="22" t="e">
        <f t="shared" si="16"/>
        <v>#DIV/0!</v>
      </c>
      <c r="P44" s="15" t="e">
        <f t="shared" si="13"/>
        <v>#DIV/0!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/>
      <c r="C45" s="26"/>
      <c r="D45" s="21"/>
      <c r="E45" s="21"/>
      <c r="F45" s="21"/>
      <c r="G45" s="26"/>
      <c r="H45" s="21"/>
      <c r="I45" s="21"/>
      <c r="J45" s="19">
        <f t="shared" si="10"/>
        <v>0</v>
      </c>
      <c r="K45" s="19">
        <f t="shared" si="11"/>
        <v>0</v>
      </c>
      <c r="L45" s="19">
        <f aca="true" t="shared" si="17" ref="L45:M64">L44+J45</f>
        <v>0</v>
      </c>
      <c r="M45" s="19">
        <f t="shared" si="17"/>
        <v>0</v>
      </c>
      <c r="N45" s="15" t="e">
        <f t="shared" si="12"/>
        <v>#DIV/0!</v>
      </c>
      <c r="O45" s="22" t="e">
        <f t="shared" si="16"/>
        <v>#DIV/0!</v>
      </c>
      <c r="P45" s="15" t="e">
        <f t="shared" si="13"/>
        <v>#DIV/0!</v>
      </c>
      <c r="Q45" s="19">
        <f t="shared" si="14"/>
        <v>0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7"/>
        <v>0</v>
      </c>
      <c r="M46" s="19">
        <f t="shared" si="17"/>
        <v>0</v>
      </c>
      <c r="N46" s="15" t="e">
        <f t="shared" si="12"/>
        <v>#DIV/0!</v>
      </c>
      <c r="O46" s="22" t="e">
        <f t="shared" si="16"/>
        <v>#DIV/0!</v>
      </c>
      <c r="P46" s="15" t="e">
        <f t="shared" si="13"/>
        <v>#DIV/0!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7"/>
        <v>0</v>
      </c>
      <c r="M47" s="19">
        <f t="shared" si="17"/>
        <v>0</v>
      </c>
      <c r="N47" s="15" t="e">
        <f t="shared" si="12"/>
        <v>#DIV/0!</v>
      </c>
      <c r="O47" s="22" t="e">
        <f t="shared" si="16"/>
        <v>#DIV/0!</v>
      </c>
      <c r="P47" s="15" t="e">
        <f t="shared" si="13"/>
        <v>#DIV/0!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7"/>
        <v>0</v>
      </c>
      <c r="M48" s="19">
        <f t="shared" si="17"/>
        <v>0</v>
      </c>
      <c r="N48" s="15" t="e">
        <f t="shared" si="12"/>
        <v>#DIV/0!</v>
      </c>
      <c r="O48" s="22" t="e">
        <f t="shared" si="16"/>
        <v>#DIV/0!</v>
      </c>
      <c r="P48" s="15" t="e">
        <f t="shared" si="13"/>
        <v>#DIV/0!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7"/>
        <v>0</v>
      </c>
      <c r="M49" s="19">
        <f t="shared" si="17"/>
        <v>0</v>
      </c>
      <c r="N49" s="15" t="e">
        <f t="shared" si="12"/>
        <v>#DIV/0!</v>
      </c>
      <c r="O49" s="22" t="e">
        <f t="shared" si="16"/>
        <v>#DIV/0!</v>
      </c>
      <c r="P49" s="15" t="e">
        <f t="shared" si="13"/>
        <v>#DIV/0!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7"/>
        <v>0</v>
      </c>
      <c r="M50" s="19">
        <f t="shared" si="17"/>
        <v>0</v>
      </c>
      <c r="N50" s="15" t="e">
        <f t="shared" si="12"/>
        <v>#DIV/0!</v>
      </c>
      <c r="O50" s="22" t="e">
        <f t="shared" si="16"/>
        <v>#DIV/0!</v>
      </c>
      <c r="P50" s="15" t="e">
        <f t="shared" si="13"/>
        <v>#DIV/0!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7"/>
        <v>0</v>
      </c>
      <c r="M51" s="19">
        <f t="shared" si="17"/>
        <v>0</v>
      </c>
      <c r="N51" s="15" t="e">
        <f t="shared" si="12"/>
        <v>#DIV/0!</v>
      </c>
      <c r="O51" s="22" t="e">
        <f t="shared" si="16"/>
        <v>#DIV/0!</v>
      </c>
      <c r="P51" s="15" t="e">
        <f t="shared" si="13"/>
        <v>#DIV/0!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/>
      <c r="D52" s="21"/>
      <c r="E52" s="21"/>
      <c r="F52" s="21"/>
      <c r="G52" s="26"/>
      <c r="H52" s="21"/>
      <c r="I52" s="21"/>
      <c r="J52" s="19">
        <f t="shared" si="10"/>
        <v>0</v>
      </c>
      <c r="K52" s="19">
        <f t="shared" si="11"/>
        <v>0</v>
      </c>
      <c r="L52" s="19">
        <f t="shared" si="17"/>
        <v>0</v>
      </c>
      <c r="M52" s="19">
        <f t="shared" si="17"/>
        <v>0</v>
      </c>
      <c r="N52" s="15" t="e">
        <f t="shared" si="12"/>
        <v>#DIV/0!</v>
      </c>
      <c r="O52" s="22" t="e">
        <f t="shared" si="16"/>
        <v>#DIV/0!</v>
      </c>
      <c r="P52" s="15" t="e">
        <f t="shared" si="13"/>
        <v>#DIV/0!</v>
      </c>
      <c r="Q52" s="19">
        <f t="shared" si="14"/>
        <v>0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7"/>
        <v>0</v>
      </c>
      <c r="M53" s="19">
        <f t="shared" si="17"/>
        <v>0</v>
      </c>
      <c r="N53" s="15" t="e">
        <f t="shared" si="12"/>
        <v>#DIV/0!</v>
      </c>
      <c r="O53" s="22" t="e">
        <f t="shared" si="16"/>
        <v>#DIV/0!</v>
      </c>
      <c r="P53" s="15" t="e">
        <f t="shared" si="13"/>
        <v>#DIV/0!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7"/>
        <v>0</v>
      </c>
      <c r="M54" s="19">
        <f t="shared" si="17"/>
        <v>0</v>
      </c>
      <c r="N54" s="15" t="e">
        <f t="shared" si="12"/>
        <v>#DIV/0!</v>
      </c>
      <c r="O54" s="22" t="e">
        <f t="shared" si="16"/>
        <v>#DIV/0!</v>
      </c>
      <c r="P54" s="15" t="e">
        <f t="shared" si="13"/>
        <v>#DIV/0!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/>
      <c r="G55" s="26"/>
      <c r="H55" s="26"/>
      <c r="I55" s="21"/>
      <c r="J55" s="19">
        <f t="shared" si="10"/>
        <v>0</v>
      </c>
      <c r="K55" s="19">
        <f t="shared" si="11"/>
        <v>0</v>
      </c>
      <c r="L55" s="19">
        <f t="shared" si="17"/>
        <v>0</v>
      </c>
      <c r="M55" s="19">
        <f t="shared" si="17"/>
        <v>0</v>
      </c>
      <c r="N55" s="15" t="e">
        <f t="shared" si="12"/>
        <v>#DIV/0!</v>
      </c>
      <c r="O55" s="22" t="e">
        <f t="shared" si="16"/>
        <v>#DIV/0!</v>
      </c>
      <c r="P55" s="15" t="e">
        <f t="shared" si="13"/>
        <v>#DIV/0!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7"/>
        <v>0</v>
      </c>
      <c r="M56" s="19">
        <f t="shared" si="17"/>
        <v>0</v>
      </c>
      <c r="N56" s="15" t="e">
        <f t="shared" si="12"/>
        <v>#DIV/0!</v>
      </c>
      <c r="O56" s="22" t="e">
        <f t="shared" si="16"/>
        <v>#DIV/0!</v>
      </c>
      <c r="P56" s="15" t="e">
        <f t="shared" si="13"/>
        <v>#DIV/0!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/>
      <c r="C57" s="26"/>
      <c r="D57" s="21"/>
      <c r="E57" s="21"/>
      <c r="F57" s="26"/>
      <c r="G57" s="26"/>
      <c r="H57" s="21"/>
      <c r="I57" s="26"/>
      <c r="J57" s="19">
        <f t="shared" si="10"/>
        <v>0</v>
      </c>
      <c r="K57" s="19">
        <f t="shared" si="11"/>
        <v>0</v>
      </c>
      <c r="L57" s="19">
        <f t="shared" si="17"/>
        <v>0</v>
      </c>
      <c r="M57" s="19">
        <f t="shared" si="17"/>
        <v>0</v>
      </c>
      <c r="N57" s="15" t="e">
        <f t="shared" si="12"/>
        <v>#DIV/0!</v>
      </c>
      <c r="O57" s="22" t="e">
        <f t="shared" si="16"/>
        <v>#DIV/0!</v>
      </c>
      <c r="P57" s="15" t="e">
        <f t="shared" si="13"/>
        <v>#DIV/0!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7"/>
        <v>0</v>
      </c>
      <c r="M58" s="19">
        <f t="shared" si="17"/>
        <v>0</v>
      </c>
      <c r="N58" s="15" t="e">
        <f t="shared" si="12"/>
        <v>#DIV/0!</v>
      </c>
      <c r="O58" s="22" t="e">
        <f t="shared" si="16"/>
        <v>#DIV/0!</v>
      </c>
      <c r="P58" s="15" t="e">
        <f t="shared" si="13"/>
        <v>#DIV/0!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/>
      <c r="D59" s="21"/>
      <c r="E59" s="21"/>
      <c r="F59" s="21"/>
      <c r="G59" s="26"/>
      <c r="H59" s="21"/>
      <c r="I59" s="21"/>
      <c r="J59" s="19">
        <f t="shared" si="10"/>
        <v>0</v>
      </c>
      <c r="K59" s="19">
        <f t="shared" si="11"/>
        <v>0</v>
      </c>
      <c r="L59" s="19">
        <f t="shared" si="17"/>
        <v>0</v>
      </c>
      <c r="M59" s="19">
        <f t="shared" si="17"/>
        <v>0</v>
      </c>
      <c r="N59" s="15" t="e">
        <f t="shared" si="12"/>
        <v>#DIV/0!</v>
      </c>
      <c r="O59" s="22" t="e">
        <f t="shared" si="16"/>
        <v>#DIV/0!</v>
      </c>
      <c r="P59" s="15" t="e">
        <f t="shared" si="13"/>
        <v>#DIV/0!</v>
      </c>
      <c r="Q59" s="19">
        <f t="shared" si="14"/>
        <v>0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7"/>
        <v>0</v>
      </c>
      <c r="M60" s="19">
        <f t="shared" si="17"/>
        <v>0</v>
      </c>
      <c r="N60" s="15" t="e">
        <f t="shared" si="12"/>
        <v>#DIV/0!</v>
      </c>
      <c r="O60" s="22" t="e">
        <f t="shared" si="16"/>
        <v>#DIV/0!</v>
      </c>
      <c r="P60" s="15" t="e">
        <f t="shared" si="13"/>
        <v>#DIV/0!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7"/>
        <v>0</v>
      </c>
      <c r="M61" s="19">
        <f t="shared" si="17"/>
        <v>0</v>
      </c>
      <c r="N61" s="15" t="e">
        <f t="shared" si="12"/>
        <v>#DIV/0!</v>
      </c>
      <c r="O61" s="22" t="e">
        <f t="shared" si="16"/>
        <v>#DIV/0!</v>
      </c>
      <c r="P61" s="15" t="e">
        <f t="shared" si="13"/>
        <v>#DIV/0!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/>
      <c r="C62" s="21"/>
      <c r="D62" s="21"/>
      <c r="E62" s="21"/>
      <c r="F62" s="21"/>
      <c r="G62" s="21"/>
      <c r="H62" s="21"/>
      <c r="I62" s="21"/>
      <c r="J62" s="19">
        <f t="shared" si="10"/>
        <v>0</v>
      </c>
      <c r="K62" s="19">
        <f t="shared" si="11"/>
        <v>0</v>
      </c>
      <c r="L62" s="19">
        <f t="shared" si="17"/>
        <v>0</v>
      </c>
      <c r="M62" s="19">
        <f t="shared" si="17"/>
        <v>0</v>
      </c>
      <c r="N62" s="15" t="e">
        <f t="shared" si="12"/>
        <v>#DIV/0!</v>
      </c>
      <c r="O62" s="22" t="e">
        <f t="shared" si="16"/>
        <v>#DIV/0!</v>
      </c>
      <c r="P62" s="15" t="e">
        <f t="shared" si="13"/>
        <v>#DIV/0!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7"/>
        <v>0</v>
      </c>
      <c r="M63" s="19">
        <f t="shared" si="17"/>
        <v>0</v>
      </c>
      <c r="N63" s="15" t="e">
        <f t="shared" si="12"/>
        <v>#DIV/0!</v>
      </c>
      <c r="O63" s="22" t="e">
        <f t="shared" si="16"/>
        <v>#DIV/0!</v>
      </c>
      <c r="P63" s="15" t="e">
        <f t="shared" si="13"/>
        <v>#DIV/0!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/>
      <c r="D64" s="21"/>
      <c r="E64" s="21"/>
      <c r="F64" s="26"/>
      <c r="G64" s="26"/>
      <c r="H64" s="21"/>
      <c r="I64" s="26"/>
      <c r="J64" s="19">
        <f t="shared" si="10"/>
        <v>0</v>
      </c>
      <c r="K64" s="19">
        <f t="shared" si="11"/>
        <v>0</v>
      </c>
      <c r="L64" s="19">
        <f t="shared" si="17"/>
        <v>0</v>
      </c>
      <c r="M64" s="19">
        <f t="shared" si="17"/>
        <v>0</v>
      </c>
      <c r="N64" s="15" t="e">
        <f t="shared" si="12"/>
        <v>#DIV/0!</v>
      </c>
      <c r="O64" s="22" t="e">
        <f t="shared" si="16"/>
        <v>#DIV/0!</v>
      </c>
      <c r="P64" s="15" t="e">
        <f t="shared" si="13"/>
        <v>#DIV/0!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aca="true" t="shared" si="18" ref="L65:M84">L64+J65</f>
        <v>0</v>
      </c>
      <c r="M65" s="19">
        <f t="shared" si="18"/>
        <v>0</v>
      </c>
      <c r="N65" s="15" t="e">
        <f t="shared" si="12"/>
        <v>#DIV/0!</v>
      </c>
      <c r="O65" s="22" t="e">
        <f t="shared" si="16"/>
        <v>#DIV/0!</v>
      </c>
      <c r="P65" s="15" t="e">
        <f t="shared" si="13"/>
        <v>#DIV/0!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/>
      <c r="C66" s="26"/>
      <c r="D66" s="21"/>
      <c r="E66" s="27"/>
      <c r="F66" s="26"/>
      <c r="G66" s="26"/>
      <c r="H66" s="21"/>
      <c r="I66" s="21"/>
      <c r="J66" s="19">
        <f t="shared" si="10"/>
        <v>0</v>
      </c>
      <c r="K66" s="19">
        <f t="shared" si="11"/>
        <v>0</v>
      </c>
      <c r="L66" s="19">
        <f t="shared" si="18"/>
        <v>0</v>
      </c>
      <c r="M66" s="19">
        <f t="shared" si="18"/>
        <v>0</v>
      </c>
      <c r="N66" s="15" t="e">
        <f t="shared" si="12"/>
        <v>#DIV/0!</v>
      </c>
      <c r="O66" s="22" t="e">
        <f t="shared" si="16"/>
        <v>#DIV/0!</v>
      </c>
      <c r="P66" s="15" t="e">
        <f t="shared" si="13"/>
        <v>#DIV/0!</v>
      </c>
      <c r="Q66" s="19">
        <f t="shared" si="14"/>
        <v>0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8"/>
        <v>0</v>
      </c>
      <c r="M67" s="19">
        <f t="shared" si="18"/>
        <v>0</v>
      </c>
      <c r="N67" s="15" t="e">
        <f t="shared" si="12"/>
        <v>#DIV/0!</v>
      </c>
      <c r="O67" s="22" t="e">
        <f t="shared" si="16"/>
        <v>#DIV/0!</v>
      </c>
      <c r="P67" s="15" t="e">
        <f t="shared" si="13"/>
        <v>#DIV/0!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0</v>
      </c>
      <c r="M68" s="19">
        <f t="shared" si="18"/>
        <v>0</v>
      </c>
      <c r="N68" s="15" t="e">
        <f aca="true" t="shared" si="21" ref="N68:N94">(+J68+K68)*($J$96/($J$96+$K$96))</f>
        <v>#DIV/0!</v>
      </c>
      <c r="O68" s="22" t="e">
        <f t="shared" si="16"/>
        <v>#DIV/0!</v>
      </c>
      <c r="P68" s="15" t="e">
        <f aca="true" t="shared" si="22" ref="P68:P94">O68*100/$N$96</f>
        <v>#DIV/0!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/>
      <c r="C69" s="21"/>
      <c r="D69" s="21"/>
      <c r="E69" s="21"/>
      <c r="F69" s="21"/>
      <c r="G69" s="21"/>
      <c r="H69" s="21"/>
      <c r="I69" s="21"/>
      <c r="J69" s="19">
        <f t="shared" si="19"/>
        <v>0</v>
      </c>
      <c r="K69" s="19">
        <f t="shared" si="20"/>
        <v>0</v>
      </c>
      <c r="L69" s="19">
        <f t="shared" si="18"/>
        <v>0</v>
      </c>
      <c r="M69" s="19">
        <f t="shared" si="18"/>
        <v>0</v>
      </c>
      <c r="N69" s="15" t="e">
        <f t="shared" si="21"/>
        <v>#DIV/0!</v>
      </c>
      <c r="O69" s="22" t="e">
        <f aca="true" t="shared" si="25" ref="O69:O94">O68+N69</f>
        <v>#DIV/0!</v>
      </c>
      <c r="P69" s="15" t="e">
        <f t="shared" si="22"/>
        <v>#DIV/0!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18"/>
        <v>0</v>
      </c>
      <c r="M70" s="19">
        <f t="shared" si="18"/>
        <v>0</v>
      </c>
      <c r="N70" s="15" t="e">
        <f t="shared" si="21"/>
        <v>#DIV/0!</v>
      </c>
      <c r="O70" s="22" t="e">
        <f t="shared" si="25"/>
        <v>#DIV/0!</v>
      </c>
      <c r="P70" s="15" t="e">
        <f t="shared" si="22"/>
        <v>#DIV/0!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/>
      <c r="C71" s="26"/>
      <c r="D71" s="26"/>
      <c r="E71" s="21"/>
      <c r="F71" s="21"/>
      <c r="G71" s="26"/>
      <c r="H71" s="21"/>
      <c r="I71" s="21"/>
      <c r="J71" s="19">
        <f t="shared" si="19"/>
        <v>0</v>
      </c>
      <c r="K71" s="19">
        <f t="shared" si="20"/>
        <v>0</v>
      </c>
      <c r="L71" s="19">
        <f t="shared" si="18"/>
        <v>0</v>
      </c>
      <c r="M71" s="19">
        <f t="shared" si="18"/>
        <v>0</v>
      </c>
      <c r="N71" s="15" t="e">
        <f t="shared" si="21"/>
        <v>#DIV/0!</v>
      </c>
      <c r="O71" s="22" t="e">
        <f t="shared" si="25"/>
        <v>#DIV/0!</v>
      </c>
      <c r="P71" s="15" t="e">
        <f t="shared" si="22"/>
        <v>#DIV/0!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1"/>
      <c r="C72" s="21"/>
      <c r="D72" s="21"/>
      <c r="E72" s="21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18"/>
        <v>0</v>
      </c>
      <c r="M72" s="19">
        <f t="shared" si="18"/>
        <v>0</v>
      </c>
      <c r="N72" s="15" t="e">
        <f t="shared" si="21"/>
        <v>#DIV/0!</v>
      </c>
      <c r="O72" s="22" t="e">
        <f t="shared" si="25"/>
        <v>#DIV/0!</v>
      </c>
      <c r="P72" s="15" t="e">
        <f t="shared" si="22"/>
        <v>#DIV/0!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1"/>
      <c r="C73" s="26"/>
      <c r="D73" s="27"/>
      <c r="E73" s="21"/>
      <c r="F73" s="21"/>
      <c r="G73" s="26"/>
      <c r="H73" s="21"/>
      <c r="I73" s="21"/>
      <c r="J73" s="19">
        <f t="shared" si="19"/>
        <v>0</v>
      </c>
      <c r="K73" s="19">
        <f t="shared" si="20"/>
        <v>0</v>
      </c>
      <c r="L73" s="19">
        <f t="shared" si="18"/>
        <v>0</v>
      </c>
      <c r="M73" s="19">
        <f t="shared" si="18"/>
        <v>0</v>
      </c>
      <c r="N73" s="15" t="e">
        <f t="shared" si="21"/>
        <v>#DIV/0!</v>
      </c>
      <c r="O73" s="22" t="e">
        <f t="shared" si="25"/>
        <v>#DIV/0!</v>
      </c>
      <c r="P73" s="15" t="e">
        <f t="shared" si="22"/>
        <v>#DIV/0!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18"/>
        <v>0</v>
      </c>
      <c r="M74" s="19">
        <f t="shared" si="18"/>
        <v>0</v>
      </c>
      <c r="N74" s="15" t="e">
        <f t="shared" si="21"/>
        <v>#DIV/0!</v>
      </c>
      <c r="O74" s="22" t="e">
        <f t="shared" si="25"/>
        <v>#DIV/0!</v>
      </c>
      <c r="P74" s="15" t="e">
        <f t="shared" si="22"/>
        <v>#DIV/0!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18"/>
        <v>0</v>
      </c>
      <c r="M75" s="19">
        <f t="shared" si="18"/>
        <v>0</v>
      </c>
      <c r="N75" s="15" t="e">
        <f t="shared" si="21"/>
        <v>#DIV/0!</v>
      </c>
      <c r="O75" s="22" t="e">
        <f t="shared" si="25"/>
        <v>#DIV/0!</v>
      </c>
      <c r="P75" s="15" t="e">
        <f t="shared" si="22"/>
        <v>#DIV/0!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/>
      <c r="C76" s="21"/>
      <c r="D76" s="21"/>
      <c r="E76" s="21"/>
      <c r="F76" s="21"/>
      <c r="G76" s="21"/>
      <c r="H76" s="21"/>
      <c r="I76" s="21"/>
      <c r="J76" s="19">
        <f t="shared" si="19"/>
        <v>0</v>
      </c>
      <c r="K76" s="19">
        <f t="shared" si="20"/>
        <v>0</v>
      </c>
      <c r="L76" s="19">
        <f t="shared" si="18"/>
        <v>0</v>
      </c>
      <c r="M76" s="19">
        <f t="shared" si="18"/>
        <v>0</v>
      </c>
      <c r="N76" s="15" t="e">
        <f t="shared" si="21"/>
        <v>#DIV/0!</v>
      </c>
      <c r="O76" s="22" t="e">
        <f t="shared" si="25"/>
        <v>#DIV/0!</v>
      </c>
      <c r="P76" s="15" t="e">
        <f t="shared" si="22"/>
        <v>#DIV/0!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18"/>
        <v>0</v>
      </c>
      <c r="M77" s="19">
        <f t="shared" si="18"/>
        <v>0</v>
      </c>
      <c r="N77" s="15" t="e">
        <f t="shared" si="21"/>
        <v>#DIV/0!</v>
      </c>
      <c r="O77" s="22" t="e">
        <f t="shared" si="25"/>
        <v>#DIV/0!</v>
      </c>
      <c r="P77" s="15" t="e">
        <f t="shared" si="22"/>
        <v>#DIV/0!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/>
      <c r="C78" s="21"/>
      <c r="D78" s="21"/>
      <c r="E78" s="21"/>
      <c r="F78" s="21"/>
      <c r="G78" s="21"/>
      <c r="H78" s="21"/>
      <c r="I78" s="21"/>
      <c r="J78" s="19">
        <f t="shared" si="19"/>
        <v>0</v>
      </c>
      <c r="K78" s="19">
        <f t="shared" si="20"/>
        <v>0</v>
      </c>
      <c r="L78" s="19">
        <f t="shared" si="18"/>
        <v>0</v>
      </c>
      <c r="M78" s="19">
        <f t="shared" si="18"/>
        <v>0</v>
      </c>
      <c r="N78" s="15" t="e">
        <f t="shared" si="21"/>
        <v>#DIV/0!</v>
      </c>
      <c r="O78" s="22" t="e">
        <f t="shared" si="25"/>
        <v>#DIV/0!</v>
      </c>
      <c r="P78" s="15" t="e">
        <f t="shared" si="22"/>
        <v>#DIV/0!</v>
      </c>
      <c r="Q78" s="19">
        <f t="shared" si="23"/>
        <v>0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18"/>
        <v>0</v>
      </c>
      <c r="M79" s="19">
        <f t="shared" si="18"/>
        <v>0</v>
      </c>
      <c r="N79" s="15" t="e">
        <f t="shared" si="21"/>
        <v>#DIV/0!</v>
      </c>
      <c r="O79" s="22" t="e">
        <f t="shared" si="25"/>
        <v>#DIV/0!</v>
      </c>
      <c r="P79" s="15" t="e">
        <f t="shared" si="22"/>
        <v>#DIV/0!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/>
      <c r="D80" s="21"/>
      <c r="E80" s="21"/>
      <c r="F80" s="21"/>
      <c r="G80" s="26"/>
      <c r="H80" s="21"/>
      <c r="I80" s="21"/>
      <c r="J80" s="19">
        <f t="shared" si="19"/>
        <v>0</v>
      </c>
      <c r="K80" s="19">
        <f t="shared" si="20"/>
        <v>0</v>
      </c>
      <c r="L80" s="19">
        <f t="shared" si="18"/>
        <v>0</v>
      </c>
      <c r="M80" s="19">
        <f t="shared" si="18"/>
        <v>0</v>
      </c>
      <c r="N80" s="15" t="e">
        <f t="shared" si="21"/>
        <v>#DIV/0!</v>
      </c>
      <c r="O80" s="22" t="e">
        <f t="shared" si="25"/>
        <v>#DIV/0!</v>
      </c>
      <c r="P80" s="15" t="e">
        <f t="shared" si="22"/>
        <v>#DIV/0!</v>
      </c>
      <c r="Q80" s="19">
        <f t="shared" si="23"/>
        <v>0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18"/>
        <v>0</v>
      </c>
      <c r="M81" s="19">
        <f t="shared" si="18"/>
        <v>0</v>
      </c>
      <c r="N81" s="15" t="e">
        <f t="shared" si="21"/>
        <v>#DIV/0!</v>
      </c>
      <c r="O81" s="22" t="e">
        <f t="shared" si="25"/>
        <v>#DIV/0!</v>
      </c>
      <c r="P81" s="15" t="e">
        <f t="shared" si="22"/>
        <v>#DIV/0!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18"/>
        <v>0</v>
      </c>
      <c r="M82" s="19">
        <f t="shared" si="18"/>
        <v>0</v>
      </c>
      <c r="N82" s="15" t="e">
        <f t="shared" si="21"/>
        <v>#DIV/0!</v>
      </c>
      <c r="O82" s="22" t="e">
        <f t="shared" si="25"/>
        <v>#DIV/0!</v>
      </c>
      <c r="P82" s="15" t="e">
        <f t="shared" si="22"/>
        <v>#DIV/0!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/>
      <c r="H83" s="21"/>
      <c r="I83" s="21"/>
      <c r="J83" s="19">
        <f t="shared" si="19"/>
        <v>0</v>
      </c>
      <c r="K83" s="19">
        <f t="shared" si="20"/>
        <v>0</v>
      </c>
      <c r="L83" s="19">
        <f t="shared" si="18"/>
        <v>0</v>
      </c>
      <c r="M83" s="19">
        <f t="shared" si="18"/>
        <v>0</v>
      </c>
      <c r="N83" s="15" t="e">
        <f t="shared" si="21"/>
        <v>#DIV/0!</v>
      </c>
      <c r="O83" s="22" t="e">
        <f t="shared" si="25"/>
        <v>#DIV/0!</v>
      </c>
      <c r="P83" s="15" t="e">
        <f t="shared" si="22"/>
        <v>#DIV/0!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18"/>
        <v>0</v>
      </c>
      <c r="M84" s="19">
        <f t="shared" si="18"/>
        <v>0</v>
      </c>
      <c r="N84" s="15" t="e">
        <f t="shared" si="21"/>
        <v>#DIV/0!</v>
      </c>
      <c r="O84" s="22" t="e">
        <f t="shared" si="25"/>
        <v>#DIV/0!</v>
      </c>
      <c r="P84" s="15" t="e">
        <f t="shared" si="22"/>
        <v>#DIV/0!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aca="true" t="shared" si="26" ref="L85:M94">L84+J85</f>
        <v>0</v>
      </c>
      <c r="M85" s="19">
        <f t="shared" si="26"/>
        <v>0</v>
      </c>
      <c r="N85" s="15" t="e">
        <f t="shared" si="21"/>
        <v>#DIV/0!</v>
      </c>
      <c r="O85" s="22" t="e">
        <f t="shared" si="25"/>
        <v>#DIV/0!</v>
      </c>
      <c r="P85" s="15" t="e">
        <f t="shared" si="22"/>
        <v>#DIV/0!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6"/>
        <v>0</v>
      </c>
      <c r="M86" s="19">
        <f t="shared" si="26"/>
        <v>0</v>
      </c>
      <c r="N86" s="15" t="e">
        <f t="shared" si="21"/>
        <v>#DIV/0!</v>
      </c>
      <c r="O86" s="22" t="e">
        <f t="shared" si="25"/>
        <v>#DIV/0!</v>
      </c>
      <c r="P86" s="15" t="e">
        <f t="shared" si="22"/>
        <v>#DIV/0!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/>
      <c r="C87" s="26"/>
      <c r="D87" s="21"/>
      <c r="E87" s="26"/>
      <c r="F87" s="21"/>
      <c r="G87" s="21"/>
      <c r="H87" s="21"/>
      <c r="I87" s="21"/>
      <c r="J87" s="19">
        <f t="shared" si="19"/>
        <v>0</v>
      </c>
      <c r="K87" s="19">
        <f t="shared" si="20"/>
        <v>0</v>
      </c>
      <c r="L87" s="19">
        <f t="shared" si="26"/>
        <v>0</v>
      </c>
      <c r="M87" s="19">
        <f t="shared" si="26"/>
        <v>0</v>
      </c>
      <c r="N87" s="15" t="e">
        <f t="shared" si="21"/>
        <v>#DIV/0!</v>
      </c>
      <c r="O87" s="22" t="e">
        <f t="shared" si="25"/>
        <v>#DIV/0!</v>
      </c>
      <c r="P87" s="15" t="e">
        <f t="shared" si="22"/>
        <v>#DIV/0!</v>
      </c>
      <c r="Q87" s="19">
        <f t="shared" si="23"/>
        <v>0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6"/>
        <v>0</v>
      </c>
      <c r="M88" s="19">
        <f t="shared" si="26"/>
        <v>0</v>
      </c>
      <c r="N88" s="15" t="e">
        <f t="shared" si="21"/>
        <v>#DIV/0!</v>
      </c>
      <c r="O88" s="22" t="e">
        <f t="shared" si="25"/>
        <v>#DIV/0!</v>
      </c>
      <c r="P88" s="15" t="e">
        <f t="shared" si="22"/>
        <v>#DIV/0!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6"/>
        <v>0</v>
      </c>
      <c r="M89" s="19">
        <f t="shared" si="26"/>
        <v>0</v>
      </c>
      <c r="N89" s="15" t="e">
        <f t="shared" si="21"/>
        <v>#DIV/0!</v>
      </c>
      <c r="O89" s="22" t="e">
        <f t="shared" si="25"/>
        <v>#DIV/0!</v>
      </c>
      <c r="P89" s="15" t="e">
        <f t="shared" si="22"/>
        <v>#DIV/0!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6"/>
        <v>0</v>
      </c>
      <c r="M90" s="19">
        <f t="shared" si="26"/>
        <v>0</v>
      </c>
      <c r="N90" s="15" t="e">
        <f t="shared" si="21"/>
        <v>#DIV/0!</v>
      </c>
      <c r="O90" s="22" t="e">
        <f t="shared" si="25"/>
        <v>#DIV/0!</v>
      </c>
      <c r="P90" s="15" t="e">
        <f t="shared" si="22"/>
        <v>#DIV/0!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6"/>
        <v>0</v>
      </c>
      <c r="M91" s="19">
        <f t="shared" si="26"/>
        <v>0</v>
      </c>
      <c r="N91" s="15" t="e">
        <f t="shared" si="21"/>
        <v>#DIV/0!</v>
      </c>
      <c r="O91" s="22" t="e">
        <f t="shared" si="25"/>
        <v>#DIV/0!</v>
      </c>
      <c r="P91" s="15" t="e">
        <f t="shared" si="22"/>
        <v>#DIV/0!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0</v>
      </c>
      <c r="M92" s="19">
        <f t="shared" si="26"/>
        <v>0</v>
      </c>
      <c r="N92" s="15" t="e">
        <f t="shared" si="21"/>
        <v>#DIV/0!</v>
      </c>
      <c r="O92" s="22" t="e">
        <f t="shared" si="25"/>
        <v>#DIV/0!</v>
      </c>
      <c r="P92" s="15" t="e">
        <f t="shared" si="22"/>
        <v>#DIV/0!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0</v>
      </c>
      <c r="M93" s="19">
        <f t="shared" si="26"/>
        <v>0</v>
      </c>
      <c r="N93" s="15" t="e">
        <f t="shared" si="21"/>
        <v>#DIV/0!</v>
      </c>
      <c r="O93" s="22" t="e">
        <f t="shared" si="25"/>
        <v>#DIV/0!</v>
      </c>
      <c r="P93" s="15" t="e">
        <f t="shared" si="22"/>
        <v>#DIV/0!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0</v>
      </c>
      <c r="M94" s="19">
        <f t="shared" si="26"/>
        <v>0</v>
      </c>
      <c r="N94" s="15" t="e">
        <f t="shared" si="21"/>
        <v>#DIV/0!</v>
      </c>
      <c r="O94" s="22" t="e">
        <f t="shared" si="25"/>
        <v>#DIV/0!</v>
      </c>
      <c r="P94" s="15" t="e">
        <f t="shared" si="22"/>
        <v>#DIV/0!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0</v>
      </c>
      <c r="C96" s="19">
        <f t="shared" si="27"/>
        <v>0</v>
      </c>
      <c r="D96" s="19">
        <f t="shared" si="27"/>
        <v>0</v>
      </c>
      <c r="E96" s="19">
        <f t="shared" si="27"/>
        <v>0</v>
      </c>
      <c r="F96" s="19">
        <f t="shared" si="27"/>
        <v>0</v>
      </c>
      <c r="G96" s="19">
        <f t="shared" si="27"/>
        <v>0</v>
      </c>
      <c r="H96" s="19">
        <f t="shared" si="27"/>
        <v>0</v>
      </c>
      <c r="I96" s="19">
        <f t="shared" si="27"/>
        <v>0</v>
      </c>
      <c r="J96" s="19">
        <f t="shared" si="27"/>
        <v>0</v>
      </c>
      <c r="K96" s="19">
        <f t="shared" si="27"/>
        <v>0</v>
      </c>
      <c r="L96" s="19"/>
      <c r="M96" s="19"/>
      <c r="N96" s="19" t="e">
        <f>SUM(N4:N94)</f>
        <v>#DIV/0!</v>
      </c>
      <c r="O96" s="19"/>
      <c r="P96" s="19"/>
      <c r="Q96" s="19">
        <f>SUM(Q4:Q94)</f>
        <v>0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tabSelected="1" workbookViewId="0" topLeftCell="A33">
      <selection activeCell="P37" sqref="P37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58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2000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135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129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0.6821705426356589</v>
      </c>
      <c r="AA4" s="15">
        <f aca="true" t="shared" si="6" ref="AA4:AA16">Z4*100/$Z$17</f>
        <v>1.5503875968992247</v>
      </c>
      <c r="AB4" s="22">
        <f>SUM(Q4:Q10)+SUM(R4:R10)</f>
        <v>2</v>
      </c>
      <c r="AC4" s="22">
        <f>100*SUM(Q4:Q10)/AB4</f>
        <v>100</v>
      </c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L36">L4+J5</f>
        <v>0</v>
      </c>
      <c r="M5" s="19">
        <f aca="true" t="shared" si="8" ref="M5:M36">M4+K5</f>
        <v>0</v>
      </c>
      <c r="N5" s="15">
        <f t="shared" si="2"/>
        <v>0</v>
      </c>
      <c r="O5" s="22">
        <f aca="true" t="shared" si="9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3</v>
      </c>
      <c r="W5" s="14"/>
      <c r="X5" s="14"/>
      <c r="Y5" s="24" t="s">
        <v>40</v>
      </c>
      <c r="Z5" s="22">
        <f>SUM(N11:N17)</f>
        <v>0.6821705426356589</v>
      </c>
      <c r="AA5" s="15">
        <f t="shared" si="6"/>
        <v>1.5503875968992247</v>
      </c>
      <c r="AB5" s="22">
        <f>SUM(Q11:Q17)+SUM(R11:R17)</f>
        <v>2</v>
      </c>
      <c r="AC5" s="22">
        <f>100*SUM(Q11:Q17)/AB5</f>
        <v>100</v>
      </c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8"/>
        <v>0</v>
      </c>
      <c r="N6" s="15">
        <f t="shared" si="2"/>
        <v>0</v>
      </c>
      <c r="O6" s="22">
        <f t="shared" si="9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132</v>
      </c>
      <c r="W6" s="14"/>
      <c r="X6" s="24" t="s">
        <v>42</v>
      </c>
      <c r="Z6" s="22">
        <f>SUM(N18:N24)</f>
        <v>1.3643410852713178</v>
      </c>
      <c r="AA6" s="15">
        <f t="shared" si="6"/>
        <v>3.1007751937984493</v>
      </c>
      <c r="AB6" s="22">
        <f>SUM(Q18:Q24)+SUM(R18:R24)</f>
        <v>4</v>
      </c>
      <c r="AC6" s="22">
        <f>100*SUM(Q18:Q24)/AB6</f>
        <v>100</v>
      </c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8"/>
        <v>0</v>
      </c>
      <c r="N7" s="15">
        <f t="shared" si="2"/>
        <v>0</v>
      </c>
      <c r="O7" s="22">
        <f t="shared" si="9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97.77777777777777</v>
      </c>
      <c r="W7" s="14"/>
      <c r="Y7" s="24" t="s">
        <v>44</v>
      </c>
      <c r="Z7" s="22">
        <f>SUM(N25:N31)</f>
        <v>5.116279069767442</v>
      </c>
      <c r="AA7" s="15">
        <f t="shared" si="6"/>
        <v>11.627906976744187</v>
      </c>
      <c r="AB7" s="22">
        <f>SUM(Q25:Q31)+SUM(R25:R31)</f>
        <v>15</v>
      </c>
      <c r="AC7" s="22">
        <f>100*SUM(Q25:Q31)/AB7</f>
        <v>100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8"/>
        <v>0</v>
      </c>
      <c r="N8" s="15">
        <f t="shared" si="2"/>
        <v>0</v>
      </c>
      <c r="O8" s="22">
        <f t="shared" si="9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4.434108527131783</v>
      </c>
      <c r="AA8" s="15">
        <f t="shared" si="6"/>
        <v>10.07751937984496</v>
      </c>
      <c r="AB8" s="22">
        <f>SUM(Q32:Q38)+SUM(R32:R38)</f>
        <v>13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>
        <v>2</v>
      </c>
      <c r="H9" s="21"/>
      <c r="I9" s="21"/>
      <c r="J9" s="19">
        <f t="shared" si="0"/>
        <v>0</v>
      </c>
      <c r="K9" s="19">
        <f t="shared" si="1"/>
        <v>2</v>
      </c>
      <c r="L9" s="19">
        <f t="shared" si="7"/>
        <v>0</v>
      </c>
      <c r="M9" s="19">
        <f t="shared" si="8"/>
        <v>2</v>
      </c>
      <c r="N9" s="15">
        <f t="shared" si="2"/>
        <v>0.6821705426356589</v>
      </c>
      <c r="O9" s="22">
        <f t="shared" si="9"/>
        <v>0.6821705426356589</v>
      </c>
      <c r="P9" s="15">
        <f t="shared" si="3"/>
        <v>1.5503875968992245</v>
      </c>
      <c r="Q9" s="19">
        <f t="shared" si="4"/>
        <v>2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3.0697674418604652</v>
      </c>
      <c r="AA9" s="15">
        <f t="shared" si="6"/>
        <v>6.976744186046512</v>
      </c>
      <c r="AB9" s="22">
        <f>SUM(Q39:Q45)+SUM(R39:R45)</f>
        <v>9</v>
      </c>
      <c r="AC9" s="22">
        <f>100*SUM(Q39:Q45)/AB9</f>
        <v>100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8"/>
        <v>2</v>
      </c>
      <c r="N10" s="15">
        <f t="shared" si="2"/>
        <v>0</v>
      </c>
      <c r="O10" s="22">
        <f t="shared" si="9"/>
        <v>0.6821705426356589</v>
      </c>
      <c r="P10" s="15">
        <f t="shared" si="3"/>
        <v>1.5503875968992245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41.30434782608695</v>
      </c>
      <c r="W10" s="14"/>
      <c r="X10" s="25" t="s">
        <v>48</v>
      </c>
      <c r="Z10" s="22">
        <f>SUM(N46:N52)</f>
        <v>4.775193798449612</v>
      </c>
      <c r="AA10" s="15">
        <f t="shared" si="6"/>
        <v>10.852713178294572</v>
      </c>
      <c r="AB10" s="22">
        <f>SUM(Q46:Q52)+SUM(R46:R52)</f>
        <v>14</v>
      </c>
      <c r="AC10" s="22">
        <f>100*SUM(Q46:Q52)/AB10</f>
        <v>100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8"/>
        <v>2</v>
      </c>
      <c r="N11" s="15">
        <f t="shared" si="2"/>
        <v>0</v>
      </c>
      <c r="O11" s="22">
        <f t="shared" si="9"/>
        <v>0.6821705426356589</v>
      </c>
      <c r="P11" s="15">
        <f t="shared" si="3"/>
        <v>1.5503875968992245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91.86046511627907</v>
      </c>
      <c r="W11" s="14"/>
      <c r="Y11" s="25" t="s">
        <v>49</v>
      </c>
      <c r="Z11" s="22">
        <f>SUM(N53:N59)</f>
        <v>7.162790697674419</v>
      </c>
      <c r="AA11" s="15">
        <f t="shared" si="6"/>
        <v>16.27906976744186</v>
      </c>
      <c r="AB11" s="22">
        <f>SUM(Q53:Q59)+SUM(R53:R59)</f>
        <v>21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8"/>
        <v>2</v>
      </c>
      <c r="N12" s="15">
        <f t="shared" si="2"/>
        <v>0</v>
      </c>
      <c r="O12" s="22">
        <f t="shared" si="9"/>
        <v>0.6821705426356589</v>
      </c>
      <c r="P12" s="15">
        <f t="shared" si="3"/>
        <v>1.5503875968992245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74.24242424242425</v>
      </c>
      <c r="W12" s="14"/>
      <c r="X12" s="25" t="s">
        <v>51</v>
      </c>
      <c r="Z12" s="22">
        <f>SUM(N60:N66)</f>
        <v>6.1395348837209305</v>
      </c>
      <c r="AA12" s="15">
        <f t="shared" si="6"/>
        <v>13.953488372093023</v>
      </c>
      <c r="AB12" s="22">
        <f>SUM(Q60:Q66)+SUM(R60:R66)</f>
        <v>20</v>
      </c>
      <c r="AC12" s="22">
        <f>100*SUM(Q60:Q66)/AB12</f>
        <v>95</v>
      </c>
    </row>
    <row r="13" spans="1:29" ht="15">
      <c r="A13" s="20">
        <v>32581</v>
      </c>
      <c r="B13" s="21">
        <v>1</v>
      </c>
      <c r="C13" s="21">
        <v>1</v>
      </c>
      <c r="D13" s="21"/>
      <c r="E13" s="21"/>
      <c r="F13" s="21"/>
      <c r="G13" s="21"/>
      <c r="H13" s="21"/>
      <c r="I13" s="21"/>
      <c r="J13" s="19">
        <f t="shared" si="0"/>
        <v>2</v>
      </c>
      <c r="K13" s="19">
        <f t="shared" si="1"/>
        <v>0</v>
      </c>
      <c r="L13" s="19">
        <f t="shared" si="7"/>
        <v>2</v>
      </c>
      <c r="M13" s="19">
        <f t="shared" si="8"/>
        <v>2</v>
      </c>
      <c r="N13" s="15">
        <f t="shared" si="2"/>
        <v>0.6821705426356589</v>
      </c>
      <c r="O13" s="22">
        <f t="shared" si="9"/>
        <v>1.3643410852713178</v>
      </c>
      <c r="P13" s="15">
        <f t="shared" si="3"/>
        <v>3.100775193798449</v>
      </c>
      <c r="Q13" s="19">
        <f t="shared" si="4"/>
        <v>2</v>
      </c>
      <c r="R13" s="19">
        <f t="shared" si="5"/>
        <v>0</v>
      </c>
      <c r="W13" s="14"/>
      <c r="Y13" s="25" t="s">
        <v>52</v>
      </c>
      <c r="Z13" s="22">
        <f>SUM(N67:N73)</f>
        <v>6.480620155038759</v>
      </c>
      <c r="AA13" s="15">
        <f t="shared" si="6"/>
        <v>14.728682170542633</v>
      </c>
      <c r="AB13" s="22">
        <f>SUM(Q67:Q73)+SUM(R67:R73)</f>
        <v>21</v>
      </c>
      <c r="AC13" s="22">
        <f>100*SUM(Q67:Q73)/AB13</f>
        <v>95.23809523809524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2</v>
      </c>
      <c r="M14" s="19">
        <f t="shared" si="8"/>
        <v>2</v>
      </c>
      <c r="N14" s="15">
        <f t="shared" si="2"/>
        <v>0</v>
      </c>
      <c r="O14" s="22">
        <f t="shared" si="9"/>
        <v>1.3643410852713178</v>
      </c>
      <c r="P14" s="15">
        <f t="shared" si="3"/>
        <v>3.100775193798449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4.093023255813954</v>
      </c>
      <c r="AA14" s="15">
        <f t="shared" si="6"/>
        <v>9.30232558139535</v>
      </c>
      <c r="AB14" s="22">
        <f>SUM(Q74:Q80)+SUM(R74:R80)</f>
        <v>12</v>
      </c>
      <c r="AC14" s="22">
        <f>100*SUM(Q74:Q80)/AB14</f>
        <v>100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2</v>
      </c>
      <c r="M15" s="19">
        <f t="shared" si="8"/>
        <v>2</v>
      </c>
      <c r="N15" s="15">
        <f t="shared" si="2"/>
        <v>0</v>
      </c>
      <c r="O15" s="22">
        <f t="shared" si="9"/>
        <v>1.3643410852713178</v>
      </c>
      <c r="P15" s="15">
        <f t="shared" si="3"/>
        <v>3.100775193798449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-0.34108527131782945</v>
      </c>
      <c r="AA15" s="15">
        <f t="shared" si="6"/>
        <v>-0.7751937984496123</v>
      </c>
      <c r="AB15" s="22">
        <f>SUM(Q81:Q87)+SUM(R81:R87)</f>
        <v>1</v>
      </c>
      <c r="AC15" s="22">
        <f>100*SUM(Q81:Q87)/AB15</f>
        <v>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2</v>
      </c>
      <c r="M16" s="19">
        <f t="shared" si="8"/>
        <v>2</v>
      </c>
      <c r="N16" s="15">
        <f t="shared" si="2"/>
        <v>0</v>
      </c>
      <c r="O16" s="22">
        <f t="shared" si="9"/>
        <v>1.3643410852713178</v>
      </c>
      <c r="P16" s="15">
        <f t="shared" si="3"/>
        <v>3.100775193798449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0.34108527131782945</v>
      </c>
      <c r="AA16" s="15">
        <f t="shared" si="6"/>
        <v>0.7751937984496123</v>
      </c>
      <c r="AB16" s="22">
        <f>SUM(Q88:Q94)+SUM(R88:R94)</f>
        <v>1</v>
      </c>
      <c r="AC16" s="22">
        <f>100*SUM(Q88:Q94)/AB16</f>
        <v>100</v>
      </c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2</v>
      </c>
      <c r="M17" s="19">
        <f t="shared" si="8"/>
        <v>2</v>
      </c>
      <c r="N17" s="15">
        <f t="shared" si="2"/>
        <v>0</v>
      </c>
      <c r="O17" s="22">
        <f t="shared" si="9"/>
        <v>1.3643410852713178</v>
      </c>
      <c r="P17" s="15">
        <f t="shared" si="3"/>
        <v>3.100775193798449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44</v>
      </c>
      <c r="AA17" s="19">
        <f>SUM(AA4:AA16)</f>
        <v>99.99999999999999</v>
      </c>
      <c r="AB17" s="19">
        <f>SUM(AB4:AB16)</f>
        <v>135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2</v>
      </c>
      <c r="M18" s="19">
        <f t="shared" si="8"/>
        <v>2</v>
      </c>
      <c r="N18" s="15">
        <f t="shared" si="2"/>
        <v>0</v>
      </c>
      <c r="O18" s="22">
        <f t="shared" si="9"/>
        <v>1.3643410852713178</v>
      </c>
      <c r="P18" s="15">
        <f t="shared" si="3"/>
        <v>3.100775193798449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2</v>
      </c>
      <c r="M19" s="19">
        <f t="shared" si="8"/>
        <v>2</v>
      </c>
      <c r="N19" s="15">
        <f t="shared" si="2"/>
        <v>0</v>
      </c>
      <c r="O19" s="22">
        <f t="shared" si="9"/>
        <v>1.3643410852713178</v>
      </c>
      <c r="P19" s="15">
        <f t="shared" si="3"/>
        <v>3.100775193798449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>
        <v>1</v>
      </c>
      <c r="H20" s="21"/>
      <c r="I20" s="21"/>
      <c r="J20" s="19">
        <f t="shared" si="0"/>
        <v>0</v>
      </c>
      <c r="K20" s="19">
        <f t="shared" si="1"/>
        <v>1</v>
      </c>
      <c r="L20" s="19">
        <f t="shared" si="7"/>
        <v>2</v>
      </c>
      <c r="M20" s="19">
        <f t="shared" si="8"/>
        <v>3</v>
      </c>
      <c r="N20" s="15">
        <f t="shared" si="2"/>
        <v>0.34108527131782945</v>
      </c>
      <c r="O20" s="22">
        <f t="shared" si="9"/>
        <v>1.7054263565891472</v>
      </c>
      <c r="P20" s="15">
        <f t="shared" si="3"/>
        <v>3.8759689922480614</v>
      </c>
      <c r="Q20" s="19">
        <f t="shared" si="4"/>
        <v>1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2</v>
      </c>
      <c r="M21" s="19">
        <f t="shared" si="8"/>
        <v>3</v>
      </c>
      <c r="N21" s="15">
        <f t="shared" si="2"/>
        <v>0</v>
      </c>
      <c r="O21" s="22">
        <f t="shared" si="9"/>
        <v>1.7054263565891472</v>
      </c>
      <c r="P21" s="15">
        <f t="shared" si="3"/>
        <v>3.8759689922480614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2</v>
      </c>
      <c r="M22" s="19">
        <f t="shared" si="8"/>
        <v>3</v>
      </c>
      <c r="N22" s="15">
        <f t="shared" si="2"/>
        <v>0</v>
      </c>
      <c r="O22" s="22">
        <f t="shared" si="9"/>
        <v>1.7054263565891472</v>
      </c>
      <c r="P22" s="15">
        <f t="shared" si="3"/>
        <v>3.8759689922480614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2</v>
      </c>
      <c r="M23" s="19">
        <f t="shared" si="8"/>
        <v>3</v>
      </c>
      <c r="N23" s="15">
        <f t="shared" si="2"/>
        <v>0</v>
      </c>
      <c r="O23" s="22">
        <f t="shared" si="9"/>
        <v>1.7054263565891472</v>
      </c>
      <c r="P23" s="15">
        <f t="shared" si="3"/>
        <v>3.8759689922480614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>
        <v>2</v>
      </c>
      <c r="D24" s="21"/>
      <c r="E24" s="26"/>
      <c r="F24" s="21"/>
      <c r="G24" s="26">
        <v>1</v>
      </c>
      <c r="H24" s="21"/>
      <c r="I24" s="21"/>
      <c r="J24" s="19">
        <f t="shared" si="0"/>
        <v>2</v>
      </c>
      <c r="K24" s="19">
        <f t="shared" si="1"/>
        <v>1</v>
      </c>
      <c r="L24" s="19">
        <f t="shared" si="7"/>
        <v>4</v>
      </c>
      <c r="M24" s="19">
        <f t="shared" si="8"/>
        <v>4</v>
      </c>
      <c r="N24" s="15">
        <f t="shared" si="2"/>
        <v>1.0232558139534884</v>
      </c>
      <c r="O24" s="22">
        <f t="shared" si="9"/>
        <v>2.7286821705426356</v>
      </c>
      <c r="P24" s="15">
        <f t="shared" si="3"/>
        <v>6.201550387596898</v>
      </c>
      <c r="Q24" s="19">
        <f t="shared" si="4"/>
        <v>3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t="shared" si="7"/>
        <v>4</v>
      </c>
      <c r="M25" s="19">
        <f t="shared" si="8"/>
        <v>4</v>
      </c>
      <c r="N25" s="15">
        <f t="shared" si="2"/>
        <v>0</v>
      </c>
      <c r="O25" s="22">
        <f t="shared" si="9"/>
        <v>2.7286821705426356</v>
      </c>
      <c r="P25" s="15">
        <f t="shared" si="3"/>
        <v>6.201550387596898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>
        <v>1</v>
      </c>
      <c r="C26" s="26"/>
      <c r="D26" s="26"/>
      <c r="E26" s="26"/>
      <c r="F26" s="26"/>
      <c r="G26" s="26">
        <v>5</v>
      </c>
      <c r="H26" s="21"/>
      <c r="I26" s="21"/>
      <c r="J26" s="19">
        <f t="shared" si="0"/>
        <v>1</v>
      </c>
      <c r="K26" s="19">
        <f t="shared" si="1"/>
        <v>5</v>
      </c>
      <c r="L26" s="19">
        <f t="shared" si="7"/>
        <v>5</v>
      </c>
      <c r="M26" s="19">
        <f t="shared" si="8"/>
        <v>9</v>
      </c>
      <c r="N26" s="15">
        <f t="shared" si="2"/>
        <v>2.046511627906977</v>
      </c>
      <c r="O26" s="22">
        <f t="shared" si="9"/>
        <v>4.775193798449612</v>
      </c>
      <c r="P26" s="15">
        <f t="shared" si="3"/>
        <v>10.85271317829457</v>
      </c>
      <c r="Q26" s="19">
        <f t="shared" si="4"/>
        <v>6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7"/>
        <v>5</v>
      </c>
      <c r="M27" s="19">
        <f t="shared" si="8"/>
        <v>9</v>
      </c>
      <c r="N27" s="15">
        <f t="shared" si="2"/>
        <v>0</v>
      </c>
      <c r="O27" s="22">
        <f t="shared" si="9"/>
        <v>4.775193798449612</v>
      </c>
      <c r="P27" s="15">
        <f t="shared" si="3"/>
        <v>10.85271317829457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7"/>
        <v>5</v>
      </c>
      <c r="M28" s="19">
        <f t="shared" si="8"/>
        <v>9</v>
      </c>
      <c r="N28" s="15">
        <f t="shared" si="2"/>
        <v>0</v>
      </c>
      <c r="O28" s="22">
        <f t="shared" si="9"/>
        <v>4.775193798449612</v>
      </c>
      <c r="P28" s="15">
        <f t="shared" si="3"/>
        <v>10.85271317829457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>
        <v>1</v>
      </c>
      <c r="C29" s="21"/>
      <c r="D29" s="21"/>
      <c r="E29" s="21"/>
      <c r="F29" s="21"/>
      <c r="G29" s="21">
        <v>1</v>
      </c>
      <c r="H29" s="21"/>
      <c r="I29" s="21"/>
      <c r="J29" s="19">
        <f t="shared" si="0"/>
        <v>1</v>
      </c>
      <c r="K29" s="19">
        <f t="shared" si="1"/>
        <v>1</v>
      </c>
      <c r="L29" s="19">
        <f t="shared" si="7"/>
        <v>6</v>
      </c>
      <c r="M29" s="19">
        <f t="shared" si="8"/>
        <v>10</v>
      </c>
      <c r="N29" s="15">
        <f t="shared" si="2"/>
        <v>0.6821705426356589</v>
      </c>
      <c r="O29" s="22">
        <f t="shared" si="9"/>
        <v>5.457364341085271</v>
      </c>
      <c r="P29" s="15">
        <f t="shared" si="3"/>
        <v>12.403100775193796</v>
      </c>
      <c r="Q29" s="19">
        <f t="shared" si="4"/>
        <v>2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7"/>
        <v>6</v>
      </c>
      <c r="M30" s="19">
        <f t="shared" si="8"/>
        <v>10</v>
      </c>
      <c r="N30" s="15">
        <f t="shared" si="2"/>
        <v>0</v>
      </c>
      <c r="O30" s="22">
        <f t="shared" si="9"/>
        <v>5.457364341085271</v>
      </c>
      <c r="P30" s="15">
        <f t="shared" si="3"/>
        <v>12.403100775193796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>
        <v>1</v>
      </c>
      <c r="C31" s="26">
        <v>1</v>
      </c>
      <c r="D31" s="26"/>
      <c r="E31" s="21"/>
      <c r="F31" s="26"/>
      <c r="G31" s="26">
        <v>5</v>
      </c>
      <c r="H31" s="21"/>
      <c r="I31" s="26"/>
      <c r="J31" s="19">
        <f t="shared" si="0"/>
        <v>2</v>
      </c>
      <c r="K31" s="19">
        <f t="shared" si="1"/>
        <v>5</v>
      </c>
      <c r="L31" s="19">
        <f t="shared" si="7"/>
        <v>8</v>
      </c>
      <c r="M31" s="19">
        <f t="shared" si="8"/>
        <v>15</v>
      </c>
      <c r="N31" s="15">
        <f t="shared" si="2"/>
        <v>2.387596899224806</v>
      </c>
      <c r="O31" s="22">
        <f t="shared" si="9"/>
        <v>7.844961240310077</v>
      </c>
      <c r="P31" s="15">
        <f t="shared" si="3"/>
        <v>17.82945736434108</v>
      </c>
      <c r="Q31" s="19">
        <f t="shared" si="4"/>
        <v>7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7"/>
        <v>8</v>
      </c>
      <c r="M32" s="19">
        <f t="shared" si="8"/>
        <v>15</v>
      </c>
      <c r="N32" s="15">
        <f t="shared" si="2"/>
        <v>0</v>
      </c>
      <c r="O32" s="22">
        <f t="shared" si="9"/>
        <v>7.844961240310077</v>
      </c>
      <c r="P32" s="15">
        <f t="shared" si="3"/>
        <v>17.82945736434108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7"/>
        <v>8</v>
      </c>
      <c r="M33" s="19">
        <f t="shared" si="8"/>
        <v>15</v>
      </c>
      <c r="N33" s="15">
        <f t="shared" si="2"/>
        <v>0</v>
      </c>
      <c r="O33" s="22">
        <f t="shared" si="9"/>
        <v>7.844961240310077</v>
      </c>
      <c r="P33" s="15">
        <f t="shared" si="3"/>
        <v>17.82945736434108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>
        <v>3</v>
      </c>
      <c r="C34" s="26">
        <v>1</v>
      </c>
      <c r="D34" s="26"/>
      <c r="E34" s="26"/>
      <c r="F34" s="21"/>
      <c r="G34" s="26">
        <v>1</v>
      </c>
      <c r="H34" s="21"/>
      <c r="I34" s="21"/>
      <c r="J34" s="19">
        <f t="shared" si="0"/>
        <v>4</v>
      </c>
      <c r="K34" s="19">
        <f t="shared" si="1"/>
        <v>1</v>
      </c>
      <c r="L34" s="19">
        <f t="shared" si="7"/>
        <v>12</v>
      </c>
      <c r="M34" s="19">
        <f t="shared" si="8"/>
        <v>16</v>
      </c>
      <c r="N34" s="15">
        <f t="shared" si="2"/>
        <v>1.7054263565891472</v>
      </c>
      <c r="O34" s="22">
        <f t="shared" si="9"/>
        <v>9.550387596899224</v>
      </c>
      <c r="P34" s="15">
        <f t="shared" si="3"/>
        <v>21.70542635658914</v>
      </c>
      <c r="Q34" s="19">
        <f t="shared" si="4"/>
        <v>5</v>
      </c>
      <c r="R34" s="19">
        <f t="shared" si="5"/>
        <v>0</v>
      </c>
    </row>
    <row r="35" spans="1:18" ht="15">
      <c r="A35" s="20">
        <v>32603</v>
      </c>
      <c r="B35" s="21"/>
      <c r="C35" s="21"/>
      <c r="D35" s="21"/>
      <c r="E35" s="21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7"/>
        <v>12</v>
      </c>
      <c r="M35" s="19">
        <f t="shared" si="8"/>
        <v>16</v>
      </c>
      <c r="N35" s="15">
        <f t="shared" si="2"/>
        <v>0</v>
      </c>
      <c r="O35" s="22">
        <f t="shared" si="9"/>
        <v>9.550387596899224</v>
      </c>
      <c r="P35" s="15">
        <f t="shared" si="3"/>
        <v>21.70542635658914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7"/>
        <v>12</v>
      </c>
      <c r="M36" s="19">
        <f t="shared" si="8"/>
        <v>16</v>
      </c>
      <c r="N36" s="15">
        <f aca="true" t="shared" si="12" ref="N36:N67">(+J36+K36)*($J$96/($J$96+$K$96))</f>
        <v>0</v>
      </c>
      <c r="O36" s="22">
        <f t="shared" si="9"/>
        <v>9.550387596899224</v>
      </c>
      <c r="P36" s="15">
        <f aca="true" t="shared" si="13" ref="P36:P67">O36*100/$N$96</f>
        <v>21.70542635658914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>
        <v>1</v>
      </c>
      <c r="C37" s="21"/>
      <c r="D37" s="21"/>
      <c r="E37" s="21"/>
      <c r="F37" s="21"/>
      <c r="G37" s="21">
        <v>4</v>
      </c>
      <c r="H37" s="21"/>
      <c r="I37" s="21"/>
      <c r="J37" s="19">
        <f t="shared" si="10"/>
        <v>1</v>
      </c>
      <c r="K37" s="19">
        <f t="shared" si="11"/>
        <v>4</v>
      </c>
      <c r="L37" s="19">
        <f aca="true" t="shared" si="16" ref="L37:L68">L36+J37</f>
        <v>13</v>
      </c>
      <c r="M37" s="19">
        <f aca="true" t="shared" si="17" ref="M37:M68">M36+K37</f>
        <v>20</v>
      </c>
      <c r="N37" s="15">
        <f t="shared" si="12"/>
        <v>1.7054263565891472</v>
      </c>
      <c r="O37" s="22">
        <f aca="true" t="shared" si="18" ref="O37:O68">O36+N37</f>
        <v>11.25581395348837</v>
      </c>
      <c r="P37" s="15">
        <f t="shared" si="13"/>
        <v>25.5813953488372</v>
      </c>
      <c r="Q37" s="19">
        <f t="shared" si="14"/>
        <v>5</v>
      </c>
      <c r="R37" s="19">
        <f t="shared" si="15"/>
        <v>0</v>
      </c>
    </row>
    <row r="38" spans="1:18" ht="15">
      <c r="A38" s="20">
        <v>32606</v>
      </c>
      <c r="B38" s="26">
        <v>2</v>
      </c>
      <c r="C38" s="26"/>
      <c r="D38" s="21"/>
      <c r="E38" s="21"/>
      <c r="F38" s="21"/>
      <c r="G38" s="26">
        <v>1</v>
      </c>
      <c r="H38" s="21"/>
      <c r="I38" s="21"/>
      <c r="J38" s="19">
        <f t="shared" si="10"/>
        <v>2</v>
      </c>
      <c r="K38" s="19">
        <f t="shared" si="11"/>
        <v>1</v>
      </c>
      <c r="L38" s="19">
        <f t="shared" si="16"/>
        <v>15</v>
      </c>
      <c r="M38" s="19">
        <f t="shared" si="17"/>
        <v>21</v>
      </c>
      <c r="N38" s="15">
        <f t="shared" si="12"/>
        <v>1.0232558139534884</v>
      </c>
      <c r="O38" s="22">
        <f t="shared" si="18"/>
        <v>12.27906976744186</v>
      </c>
      <c r="P38" s="15">
        <f t="shared" si="13"/>
        <v>27.906976744186036</v>
      </c>
      <c r="Q38" s="19">
        <f t="shared" si="14"/>
        <v>3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16"/>
        <v>15</v>
      </c>
      <c r="M39" s="19">
        <f t="shared" si="17"/>
        <v>21</v>
      </c>
      <c r="N39" s="15">
        <f t="shared" si="12"/>
        <v>0</v>
      </c>
      <c r="O39" s="22">
        <f t="shared" si="18"/>
        <v>12.27906976744186</v>
      </c>
      <c r="P39" s="15">
        <f t="shared" si="13"/>
        <v>27.906976744186036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16"/>
        <v>15</v>
      </c>
      <c r="M40" s="19">
        <f t="shared" si="17"/>
        <v>21</v>
      </c>
      <c r="N40" s="15">
        <f t="shared" si="12"/>
        <v>0</v>
      </c>
      <c r="O40" s="22">
        <f t="shared" si="18"/>
        <v>12.27906976744186</v>
      </c>
      <c r="P40" s="15">
        <f t="shared" si="13"/>
        <v>27.906976744186036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>
        <v>1</v>
      </c>
      <c r="C41" s="26">
        <v>1</v>
      </c>
      <c r="D41" s="26"/>
      <c r="E41" s="27"/>
      <c r="F41" s="21"/>
      <c r="G41" s="26">
        <v>2</v>
      </c>
      <c r="H41" s="21"/>
      <c r="I41" s="21"/>
      <c r="J41" s="19">
        <f t="shared" si="10"/>
        <v>2</v>
      </c>
      <c r="K41" s="19">
        <f t="shared" si="11"/>
        <v>2</v>
      </c>
      <c r="L41" s="19">
        <f t="shared" si="16"/>
        <v>17</v>
      </c>
      <c r="M41" s="19">
        <f t="shared" si="17"/>
        <v>23</v>
      </c>
      <c r="N41" s="15">
        <f t="shared" si="12"/>
        <v>1.3643410852713178</v>
      </c>
      <c r="O41" s="22">
        <f t="shared" si="18"/>
        <v>13.643410852713178</v>
      </c>
      <c r="P41" s="15">
        <f t="shared" si="13"/>
        <v>31.00775193798449</v>
      </c>
      <c r="Q41" s="19">
        <f t="shared" si="14"/>
        <v>4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16"/>
        <v>17</v>
      </c>
      <c r="M42" s="19">
        <f t="shared" si="17"/>
        <v>23</v>
      </c>
      <c r="N42" s="15">
        <f t="shared" si="12"/>
        <v>0</v>
      </c>
      <c r="O42" s="22">
        <f t="shared" si="18"/>
        <v>13.643410852713178</v>
      </c>
      <c r="P42" s="15">
        <f t="shared" si="13"/>
        <v>31.00775193798449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>
        <v>2</v>
      </c>
      <c r="C43" s="21"/>
      <c r="D43" s="21"/>
      <c r="E43" s="21"/>
      <c r="F43" s="21"/>
      <c r="G43" s="21">
        <v>2</v>
      </c>
      <c r="H43" s="21"/>
      <c r="I43" s="21"/>
      <c r="J43" s="19">
        <f t="shared" si="10"/>
        <v>2</v>
      </c>
      <c r="K43" s="19">
        <f t="shared" si="11"/>
        <v>2</v>
      </c>
      <c r="L43" s="19">
        <f t="shared" si="16"/>
        <v>19</v>
      </c>
      <c r="M43" s="19">
        <f t="shared" si="17"/>
        <v>25</v>
      </c>
      <c r="N43" s="15">
        <f t="shared" si="12"/>
        <v>1.3643410852713178</v>
      </c>
      <c r="O43" s="22">
        <f t="shared" si="18"/>
        <v>15.007751937984496</v>
      </c>
      <c r="P43" s="15">
        <f t="shared" si="13"/>
        <v>34.10852713178294</v>
      </c>
      <c r="Q43" s="19">
        <f t="shared" si="14"/>
        <v>4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16"/>
        <v>19</v>
      </c>
      <c r="M44" s="19">
        <f t="shared" si="17"/>
        <v>25</v>
      </c>
      <c r="N44" s="15">
        <f t="shared" si="12"/>
        <v>0</v>
      </c>
      <c r="O44" s="22">
        <f t="shared" si="18"/>
        <v>15.007751937984496</v>
      </c>
      <c r="P44" s="15">
        <f t="shared" si="13"/>
        <v>34.10852713178294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>
        <v>1</v>
      </c>
      <c r="C45" s="26"/>
      <c r="D45" s="21"/>
      <c r="E45" s="21"/>
      <c r="F45" s="21"/>
      <c r="G45" s="26"/>
      <c r="H45" s="21"/>
      <c r="I45" s="21"/>
      <c r="J45" s="19">
        <f t="shared" si="10"/>
        <v>1</v>
      </c>
      <c r="K45" s="19">
        <f t="shared" si="11"/>
        <v>0</v>
      </c>
      <c r="L45" s="19">
        <f t="shared" si="16"/>
        <v>20</v>
      </c>
      <c r="M45" s="19">
        <f t="shared" si="17"/>
        <v>25</v>
      </c>
      <c r="N45" s="15">
        <f t="shared" si="12"/>
        <v>0.34108527131782945</v>
      </c>
      <c r="O45" s="22">
        <f t="shared" si="18"/>
        <v>15.348837209302326</v>
      </c>
      <c r="P45" s="15">
        <f t="shared" si="13"/>
        <v>34.883720930232556</v>
      </c>
      <c r="Q45" s="19">
        <f t="shared" si="14"/>
        <v>1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6"/>
        <v>20</v>
      </c>
      <c r="M46" s="19">
        <f t="shared" si="17"/>
        <v>25</v>
      </c>
      <c r="N46" s="15">
        <f t="shared" si="12"/>
        <v>0</v>
      </c>
      <c r="O46" s="22">
        <f t="shared" si="18"/>
        <v>15.348837209302326</v>
      </c>
      <c r="P46" s="15">
        <f t="shared" si="13"/>
        <v>34.883720930232556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>
        <v>1</v>
      </c>
      <c r="D47" s="21"/>
      <c r="E47" s="21"/>
      <c r="F47" s="21">
        <v>1</v>
      </c>
      <c r="G47" s="21">
        <v>2</v>
      </c>
      <c r="H47" s="21"/>
      <c r="I47" s="21"/>
      <c r="J47" s="19">
        <f t="shared" si="10"/>
        <v>1</v>
      </c>
      <c r="K47" s="19">
        <f t="shared" si="11"/>
        <v>3</v>
      </c>
      <c r="L47" s="19">
        <f t="shared" si="16"/>
        <v>21</v>
      </c>
      <c r="M47" s="19">
        <f t="shared" si="17"/>
        <v>28</v>
      </c>
      <c r="N47" s="15">
        <f t="shared" si="12"/>
        <v>1.3643410852713178</v>
      </c>
      <c r="O47" s="22">
        <f t="shared" si="18"/>
        <v>16.713178294573645</v>
      </c>
      <c r="P47" s="15">
        <f t="shared" si="13"/>
        <v>37.984496124031004</v>
      </c>
      <c r="Q47" s="19">
        <f t="shared" si="14"/>
        <v>4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6"/>
        <v>21</v>
      </c>
      <c r="M48" s="19">
        <f t="shared" si="17"/>
        <v>28</v>
      </c>
      <c r="N48" s="15">
        <f t="shared" si="12"/>
        <v>0</v>
      </c>
      <c r="O48" s="22">
        <f t="shared" si="18"/>
        <v>16.713178294573645</v>
      </c>
      <c r="P48" s="15">
        <f t="shared" si="13"/>
        <v>37.984496124031004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>
        <v>2</v>
      </c>
      <c r="C49" s="21"/>
      <c r="D49" s="21"/>
      <c r="E49" s="21"/>
      <c r="F49" s="21"/>
      <c r="G49" s="21">
        <v>4</v>
      </c>
      <c r="H49" s="21"/>
      <c r="I49" s="21"/>
      <c r="J49" s="19">
        <f t="shared" si="10"/>
        <v>2</v>
      </c>
      <c r="K49" s="19">
        <f t="shared" si="11"/>
        <v>4</v>
      </c>
      <c r="L49" s="19">
        <f t="shared" si="16"/>
        <v>23</v>
      </c>
      <c r="M49" s="19">
        <f t="shared" si="17"/>
        <v>32</v>
      </c>
      <c r="N49" s="15">
        <f t="shared" si="12"/>
        <v>2.046511627906977</v>
      </c>
      <c r="O49" s="22">
        <f t="shared" si="18"/>
        <v>18.75968992248062</v>
      </c>
      <c r="P49" s="15">
        <f t="shared" si="13"/>
        <v>42.63565891472868</v>
      </c>
      <c r="Q49" s="19">
        <f t="shared" si="14"/>
        <v>6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6"/>
        <v>23</v>
      </c>
      <c r="M50" s="19">
        <f t="shared" si="17"/>
        <v>32</v>
      </c>
      <c r="N50" s="15">
        <f t="shared" si="12"/>
        <v>0</v>
      </c>
      <c r="O50" s="22">
        <f t="shared" si="18"/>
        <v>18.75968992248062</v>
      </c>
      <c r="P50" s="15">
        <f t="shared" si="13"/>
        <v>42.63565891472868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6"/>
        <v>23</v>
      </c>
      <c r="M51" s="19">
        <f t="shared" si="17"/>
        <v>32</v>
      </c>
      <c r="N51" s="15">
        <f t="shared" si="12"/>
        <v>0</v>
      </c>
      <c r="O51" s="22">
        <f t="shared" si="18"/>
        <v>18.75968992248062</v>
      </c>
      <c r="P51" s="15">
        <f t="shared" si="13"/>
        <v>42.63565891472868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>
        <v>1</v>
      </c>
      <c r="D52" s="21"/>
      <c r="E52" s="21"/>
      <c r="F52" s="21"/>
      <c r="G52" s="26">
        <v>3</v>
      </c>
      <c r="H52" s="21"/>
      <c r="I52" s="21"/>
      <c r="J52" s="19">
        <f t="shared" si="10"/>
        <v>1</v>
      </c>
      <c r="K52" s="19">
        <f t="shared" si="11"/>
        <v>3</v>
      </c>
      <c r="L52" s="19">
        <f t="shared" si="16"/>
        <v>24</v>
      </c>
      <c r="M52" s="19">
        <f t="shared" si="17"/>
        <v>35</v>
      </c>
      <c r="N52" s="15">
        <f t="shared" si="12"/>
        <v>1.3643410852713178</v>
      </c>
      <c r="O52" s="22">
        <f t="shared" si="18"/>
        <v>20.124031007751938</v>
      </c>
      <c r="P52" s="15">
        <f t="shared" si="13"/>
        <v>45.73643410852712</v>
      </c>
      <c r="Q52" s="19">
        <f t="shared" si="14"/>
        <v>4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6"/>
        <v>24</v>
      </c>
      <c r="M53" s="19">
        <f t="shared" si="17"/>
        <v>35</v>
      </c>
      <c r="N53" s="15">
        <f t="shared" si="12"/>
        <v>0</v>
      </c>
      <c r="O53" s="22">
        <f t="shared" si="18"/>
        <v>20.124031007751938</v>
      </c>
      <c r="P53" s="15">
        <f t="shared" si="13"/>
        <v>45.73643410852712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6"/>
        <v>24</v>
      </c>
      <c r="M54" s="19">
        <f t="shared" si="17"/>
        <v>35</v>
      </c>
      <c r="N54" s="15">
        <f t="shared" si="12"/>
        <v>0</v>
      </c>
      <c r="O54" s="22">
        <f t="shared" si="18"/>
        <v>20.124031007751938</v>
      </c>
      <c r="P54" s="15">
        <f t="shared" si="13"/>
        <v>45.73643410852712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>
        <v>2</v>
      </c>
      <c r="G55" s="26">
        <v>4</v>
      </c>
      <c r="H55" s="26"/>
      <c r="I55" s="21"/>
      <c r="J55" s="19">
        <f t="shared" si="10"/>
        <v>0</v>
      </c>
      <c r="K55" s="19">
        <f t="shared" si="11"/>
        <v>6</v>
      </c>
      <c r="L55" s="19">
        <f t="shared" si="16"/>
        <v>24</v>
      </c>
      <c r="M55" s="19">
        <f t="shared" si="17"/>
        <v>41</v>
      </c>
      <c r="N55" s="15">
        <f t="shared" si="12"/>
        <v>2.046511627906977</v>
      </c>
      <c r="O55" s="22">
        <f t="shared" si="18"/>
        <v>22.170542635658915</v>
      </c>
      <c r="P55" s="15">
        <f t="shared" si="13"/>
        <v>50.3875968992248</v>
      </c>
      <c r="Q55" s="19">
        <f t="shared" si="14"/>
        <v>6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6"/>
        <v>24</v>
      </c>
      <c r="M56" s="19">
        <f t="shared" si="17"/>
        <v>41</v>
      </c>
      <c r="N56" s="15">
        <f t="shared" si="12"/>
        <v>0</v>
      </c>
      <c r="O56" s="22">
        <f t="shared" si="18"/>
        <v>22.170542635658915</v>
      </c>
      <c r="P56" s="15">
        <f t="shared" si="13"/>
        <v>50.3875968992248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>
        <v>3</v>
      </c>
      <c r="C57" s="26">
        <v>2</v>
      </c>
      <c r="D57" s="21"/>
      <c r="E57" s="21"/>
      <c r="F57" s="26"/>
      <c r="G57" s="26">
        <v>4</v>
      </c>
      <c r="H57" s="21"/>
      <c r="I57" s="26"/>
      <c r="J57" s="19">
        <f t="shared" si="10"/>
        <v>5</v>
      </c>
      <c r="K57" s="19">
        <f t="shared" si="11"/>
        <v>4</v>
      </c>
      <c r="L57" s="19">
        <f t="shared" si="16"/>
        <v>29</v>
      </c>
      <c r="M57" s="19">
        <f t="shared" si="17"/>
        <v>45</v>
      </c>
      <c r="N57" s="15">
        <f t="shared" si="12"/>
        <v>3.0697674418604652</v>
      </c>
      <c r="O57" s="22">
        <f t="shared" si="18"/>
        <v>25.240310077519382</v>
      </c>
      <c r="P57" s="15">
        <f t="shared" si="13"/>
        <v>57.364341085271306</v>
      </c>
      <c r="Q57" s="19">
        <f t="shared" si="14"/>
        <v>9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6"/>
        <v>29</v>
      </c>
      <c r="M58" s="19">
        <f t="shared" si="17"/>
        <v>45</v>
      </c>
      <c r="N58" s="15">
        <f t="shared" si="12"/>
        <v>0</v>
      </c>
      <c r="O58" s="22">
        <f t="shared" si="18"/>
        <v>25.240310077519382</v>
      </c>
      <c r="P58" s="15">
        <f t="shared" si="13"/>
        <v>57.364341085271306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>
        <v>1</v>
      </c>
      <c r="C59" s="26"/>
      <c r="D59" s="21"/>
      <c r="E59" s="21"/>
      <c r="F59" s="21">
        <v>1</v>
      </c>
      <c r="G59" s="26">
        <v>4</v>
      </c>
      <c r="H59" s="21"/>
      <c r="I59" s="21"/>
      <c r="J59" s="19">
        <f t="shared" si="10"/>
        <v>1</v>
      </c>
      <c r="K59" s="19">
        <f t="shared" si="11"/>
        <v>5</v>
      </c>
      <c r="L59" s="19">
        <f t="shared" si="16"/>
        <v>30</v>
      </c>
      <c r="M59" s="19">
        <f t="shared" si="17"/>
        <v>50</v>
      </c>
      <c r="N59" s="15">
        <f t="shared" si="12"/>
        <v>2.046511627906977</v>
      </c>
      <c r="O59" s="22">
        <f t="shared" si="18"/>
        <v>27.28682170542636</v>
      </c>
      <c r="P59" s="15">
        <f t="shared" si="13"/>
        <v>62.01550387596899</v>
      </c>
      <c r="Q59" s="19">
        <f t="shared" si="14"/>
        <v>6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6"/>
        <v>30</v>
      </c>
      <c r="M60" s="19">
        <f t="shared" si="17"/>
        <v>50</v>
      </c>
      <c r="N60" s="15">
        <f t="shared" si="12"/>
        <v>0</v>
      </c>
      <c r="O60" s="22">
        <f t="shared" si="18"/>
        <v>27.28682170542636</v>
      </c>
      <c r="P60" s="15">
        <f t="shared" si="13"/>
        <v>62.01550387596899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6"/>
        <v>30</v>
      </c>
      <c r="M61" s="19">
        <f t="shared" si="17"/>
        <v>50</v>
      </c>
      <c r="N61" s="15">
        <f t="shared" si="12"/>
        <v>0</v>
      </c>
      <c r="O61" s="22">
        <f t="shared" si="18"/>
        <v>27.28682170542636</v>
      </c>
      <c r="P61" s="15">
        <f t="shared" si="13"/>
        <v>62.01550387596899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>
        <v>2</v>
      </c>
      <c r="C62" s="21">
        <v>3</v>
      </c>
      <c r="D62" s="21"/>
      <c r="E62" s="21"/>
      <c r="F62" s="21"/>
      <c r="G62" s="21">
        <v>4</v>
      </c>
      <c r="H62" s="21"/>
      <c r="I62" s="21"/>
      <c r="J62" s="19">
        <f t="shared" si="10"/>
        <v>5</v>
      </c>
      <c r="K62" s="19">
        <f t="shared" si="11"/>
        <v>4</v>
      </c>
      <c r="L62" s="19">
        <f t="shared" si="16"/>
        <v>35</v>
      </c>
      <c r="M62" s="19">
        <f t="shared" si="17"/>
        <v>54</v>
      </c>
      <c r="N62" s="15">
        <f t="shared" si="12"/>
        <v>3.0697674418604652</v>
      </c>
      <c r="O62" s="22">
        <f t="shared" si="18"/>
        <v>30.356589147286826</v>
      </c>
      <c r="P62" s="15">
        <f t="shared" si="13"/>
        <v>68.9922480620155</v>
      </c>
      <c r="Q62" s="19">
        <f t="shared" si="14"/>
        <v>9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6"/>
        <v>35</v>
      </c>
      <c r="M63" s="19">
        <f t="shared" si="17"/>
        <v>54</v>
      </c>
      <c r="N63" s="15">
        <f t="shared" si="12"/>
        <v>0</v>
      </c>
      <c r="O63" s="22">
        <f t="shared" si="18"/>
        <v>30.356589147286826</v>
      </c>
      <c r="P63" s="15">
        <f t="shared" si="13"/>
        <v>68.9922480620155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/>
      <c r="D64" s="21"/>
      <c r="E64" s="21"/>
      <c r="F64" s="26"/>
      <c r="G64" s="26"/>
      <c r="H64" s="21"/>
      <c r="I64" s="26"/>
      <c r="J64" s="19">
        <f t="shared" si="10"/>
        <v>0</v>
      </c>
      <c r="K64" s="19">
        <f t="shared" si="11"/>
        <v>0</v>
      </c>
      <c r="L64" s="19">
        <f t="shared" si="16"/>
        <v>35</v>
      </c>
      <c r="M64" s="19">
        <f t="shared" si="17"/>
        <v>54</v>
      </c>
      <c r="N64" s="15">
        <f t="shared" si="12"/>
        <v>0</v>
      </c>
      <c r="O64" s="22">
        <f t="shared" si="18"/>
        <v>30.356589147286826</v>
      </c>
      <c r="P64" s="15">
        <f t="shared" si="13"/>
        <v>68.9922480620155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t="shared" si="16"/>
        <v>35</v>
      </c>
      <c r="M65" s="19">
        <f t="shared" si="17"/>
        <v>54</v>
      </c>
      <c r="N65" s="15">
        <f t="shared" si="12"/>
        <v>0</v>
      </c>
      <c r="O65" s="22">
        <f t="shared" si="18"/>
        <v>30.356589147286826</v>
      </c>
      <c r="P65" s="15">
        <f t="shared" si="13"/>
        <v>68.9922480620155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>
        <v>1</v>
      </c>
      <c r="C66" s="26">
        <v>2</v>
      </c>
      <c r="D66" s="21"/>
      <c r="E66" s="27"/>
      <c r="F66" s="26"/>
      <c r="G66" s="26">
        <v>7</v>
      </c>
      <c r="H66" s="21"/>
      <c r="I66" s="21">
        <v>1</v>
      </c>
      <c r="J66" s="19">
        <f t="shared" si="10"/>
        <v>3</v>
      </c>
      <c r="K66" s="19">
        <f t="shared" si="11"/>
        <v>6</v>
      </c>
      <c r="L66" s="19">
        <f t="shared" si="16"/>
        <v>38</v>
      </c>
      <c r="M66" s="19">
        <f t="shared" si="17"/>
        <v>60</v>
      </c>
      <c r="N66" s="15">
        <f t="shared" si="12"/>
        <v>3.0697674418604652</v>
      </c>
      <c r="O66" s="22">
        <f t="shared" si="18"/>
        <v>33.42635658914729</v>
      </c>
      <c r="P66" s="15">
        <f t="shared" si="13"/>
        <v>75.96899224806201</v>
      </c>
      <c r="Q66" s="19">
        <f t="shared" si="14"/>
        <v>10</v>
      </c>
      <c r="R66" s="19">
        <f t="shared" si="15"/>
        <v>1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6"/>
        <v>38</v>
      </c>
      <c r="M67" s="19">
        <f t="shared" si="17"/>
        <v>60</v>
      </c>
      <c r="N67" s="15">
        <f t="shared" si="12"/>
        <v>0</v>
      </c>
      <c r="O67" s="22">
        <f t="shared" si="18"/>
        <v>33.42635658914729</v>
      </c>
      <c r="P67" s="15">
        <f t="shared" si="13"/>
        <v>75.96899224806201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6"/>
        <v>38</v>
      </c>
      <c r="M68" s="19">
        <f t="shared" si="17"/>
        <v>60</v>
      </c>
      <c r="N68" s="15">
        <f aca="true" t="shared" si="21" ref="N68:N94">(+J68+K68)*($J$96/($J$96+$K$96))</f>
        <v>0</v>
      </c>
      <c r="O68" s="22">
        <f t="shared" si="18"/>
        <v>33.42635658914729</v>
      </c>
      <c r="P68" s="15">
        <f aca="true" t="shared" si="22" ref="P68:P94">O68*100/$N$96</f>
        <v>75.96899224806201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>
        <v>1</v>
      </c>
      <c r="C69" s="21"/>
      <c r="D69" s="21"/>
      <c r="E69" s="21"/>
      <c r="F69" s="21">
        <v>2</v>
      </c>
      <c r="G69" s="21">
        <v>7</v>
      </c>
      <c r="H69" s="21"/>
      <c r="I69" s="21"/>
      <c r="J69" s="19">
        <f t="shared" si="19"/>
        <v>1</v>
      </c>
      <c r="K69" s="19">
        <f t="shared" si="20"/>
        <v>9</v>
      </c>
      <c r="L69" s="19">
        <f aca="true" t="shared" si="25" ref="L69:L94">L68+J69</f>
        <v>39</v>
      </c>
      <c r="M69" s="19">
        <f aca="true" t="shared" si="26" ref="M69:M94">M68+K69</f>
        <v>69</v>
      </c>
      <c r="N69" s="15">
        <f t="shared" si="21"/>
        <v>3.4108527131782944</v>
      </c>
      <c r="O69" s="22">
        <f aca="true" t="shared" si="27" ref="O69:O94">O68+N69</f>
        <v>36.83720930232558</v>
      </c>
      <c r="P69" s="15">
        <f t="shared" si="22"/>
        <v>83.72093023255813</v>
      </c>
      <c r="Q69" s="19">
        <f t="shared" si="23"/>
        <v>10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25"/>
        <v>39</v>
      </c>
      <c r="M70" s="19">
        <f t="shared" si="26"/>
        <v>69</v>
      </c>
      <c r="N70" s="15">
        <f t="shared" si="21"/>
        <v>0</v>
      </c>
      <c r="O70" s="22">
        <f t="shared" si="27"/>
        <v>36.83720930232558</v>
      </c>
      <c r="P70" s="15">
        <f t="shared" si="22"/>
        <v>83.72093023255813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/>
      <c r="C71" s="26"/>
      <c r="D71" s="26"/>
      <c r="E71" s="21"/>
      <c r="F71" s="21"/>
      <c r="G71" s="26"/>
      <c r="H71" s="21"/>
      <c r="I71" s="21"/>
      <c r="J71" s="19">
        <f t="shared" si="19"/>
        <v>0</v>
      </c>
      <c r="K71" s="19">
        <f t="shared" si="20"/>
        <v>0</v>
      </c>
      <c r="L71" s="19">
        <f t="shared" si="25"/>
        <v>39</v>
      </c>
      <c r="M71" s="19">
        <f t="shared" si="26"/>
        <v>69</v>
      </c>
      <c r="N71" s="15">
        <f t="shared" si="21"/>
        <v>0</v>
      </c>
      <c r="O71" s="22">
        <f t="shared" si="27"/>
        <v>36.83720930232558</v>
      </c>
      <c r="P71" s="15">
        <f t="shared" si="22"/>
        <v>83.72093023255813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1">
        <v>1</v>
      </c>
      <c r="C72" s="21"/>
      <c r="D72" s="21"/>
      <c r="E72" s="21"/>
      <c r="F72" s="21"/>
      <c r="G72" s="21">
        <v>3</v>
      </c>
      <c r="H72" s="21"/>
      <c r="I72" s="21"/>
      <c r="J72" s="19">
        <f t="shared" si="19"/>
        <v>1</v>
      </c>
      <c r="K72" s="19">
        <f t="shared" si="20"/>
        <v>3</v>
      </c>
      <c r="L72" s="19">
        <f t="shared" si="25"/>
        <v>40</v>
      </c>
      <c r="M72" s="19">
        <f t="shared" si="26"/>
        <v>72</v>
      </c>
      <c r="N72" s="15">
        <f t="shared" si="21"/>
        <v>1.3643410852713178</v>
      </c>
      <c r="O72" s="22">
        <f t="shared" si="27"/>
        <v>38.2015503875969</v>
      </c>
      <c r="P72" s="15">
        <f t="shared" si="22"/>
        <v>86.82170542635659</v>
      </c>
      <c r="Q72" s="19">
        <f t="shared" si="23"/>
        <v>4</v>
      </c>
      <c r="R72" s="19">
        <f t="shared" si="24"/>
        <v>0</v>
      </c>
    </row>
    <row r="73" spans="1:18" ht="15">
      <c r="A73" s="20">
        <v>32641</v>
      </c>
      <c r="B73" s="21">
        <v>1</v>
      </c>
      <c r="C73" s="26">
        <v>1</v>
      </c>
      <c r="D73" s="27"/>
      <c r="E73" s="21">
        <v>1</v>
      </c>
      <c r="F73" s="21">
        <v>1</v>
      </c>
      <c r="G73" s="26">
        <v>3</v>
      </c>
      <c r="H73" s="21"/>
      <c r="I73" s="21"/>
      <c r="J73" s="19">
        <f t="shared" si="19"/>
        <v>1</v>
      </c>
      <c r="K73" s="19">
        <f t="shared" si="20"/>
        <v>4</v>
      </c>
      <c r="L73" s="19">
        <f t="shared" si="25"/>
        <v>41</v>
      </c>
      <c r="M73" s="19">
        <f t="shared" si="26"/>
        <v>76</v>
      </c>
      <c r="N73" s="15">
        <f t="shared" si="21"/>
        <v>1.7054263565891472</v>
      </c>
      <c r="O73" s="22">
        <f t="shared" si="27"/>
        <v>39.90697674418605</v>
      </c>
      <c r="P73" s="15">
        <f t="shared" si="22"/>
        <v>90.69767441860465</v>
      </c>
      <c r="Q73" s="19">
        <f t="shared" si="23"/>
        <v>6</v>
      </c>
      <c r="R73" s="19">
        <f t="shared" si="24"/>
        <v>1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25"/>
        <v>41</v>
      </c>
      <c r="M74" s="19">
        <f t="shared" si="26"/>
        <v>76</v>
      </c>
      <c r="N74" s="15">
        <f t="shared" si="21"/>
        <v>0</v>
      </c>
      <c r="O74" s="22">
        <f t="shared" si="27"/>
        <v>39.90697674418605</v>
      </c>
      <c r="P74" s="15">
        <f t="shared" si="22"/>
        <v>90.69767441860465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25"/>
        <v>41</v>
      </c>
      <c r="M75" s="19">
        <f t="shared" si="26"/>
        <v>76</v>
      </c>
      <c r="N75" s="15">
        <f t="shared" si="21"/>
        <v>0</v>
      </c>
      <c r="O75" s="22">
        <f t="shared" si="27"/>
        <v>39.90697674418605</v>
      </c>
      <c r="P75" s="15">
        <f t="shared" si="22"/>
        <v>90.69767441860465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/>
      <c r="C76" s="21">
        <v>3</v>
      </c>
      <c r="D76" s="21"/>
      <c r="E76" s="21"/>
      <c r="F76" s="21"/>
      <c r="G76" s="21">
        <v>4</v>
      </c>
      <c r="H76" s="21"/>
      <c r="I76" s="21"/>
      <c r="J76" s="19">
        <f t="shared" si="19"/>
        <v>3</v>
      </c>
      <c r="K76" s="19">
        <f t="shared" si="20"/>
        <v>4</v>
      </c>
      <c r="L76" s="19">
        <f t="shared" si="25"/>
        <v>44</v>
      </c>
      <c r="M76" s="19">
        <f t="shared" si="26"/>
        <v>80</v>
      </c>
      <c r="N76" s="15">
        <f t="shared" si="21"/>
        <v>2.387596899224806</v>
      </c>
      <c r="O76" s="22">
        <f t="shared" si="27"/>
        <v>42.29457364341086</v>
      </c>
      <c r="P76" s="15">
        <f t="shared" si="22"/>
        <v>96.12403100775194</v>
      </c>
      <c r="Q76" s="19">
        <f t="shared" si="23"/>
        <v>7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25"/>
        <v>44</v>
      </c>
      <c r="M77" s="19">
        <f t="shared" si="26"/>
        <v>80</v>
      </c>
      <c r="N77" s="15">
        <f t="shared" si="21"/>
        <v>0</v>
      </c>
      <c r="O77" s="22">
        <f t="shared" si="27"/>
        <v>42.29457364341086</v>
      </c>
      <c r="P77" s="15">
        <f t="shared" si="22"/>
        <v>96.12403100775194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>
        <v>1</v>
      </c>
      <c r="C78" s="21"/>
      <c r="D78" s="21"/>
      <c r="E78" s="21"/>
      <c r="F78" s="21"/>
      <c r="G78" s="21">
        <v>2</v>
      </c>
      <c r="H78" s="21"/>
      <c r="I78" s="21"/>
      <c r="J78" s="19">
        <f t="shared" si="19"/>
        <v>1</v>
      </c>
      <c r="K78" s="19">
        <f t="shared" si="20"/>
        <v>2</v>
      </c>
      <c r="L78" s="19">
        <f t="shared" si="25"/>
        <v>45</v>
      </c>
      <c r="M78" s="19">
        <f t="shared" si="26"/>
        <v>82</v>
      </c>
      <c r="N78" s="15">
        <f t="shared" si="21"/>
        <v>1.0232558139534884</v>
      </c>
      <c r="O78" s="22">
        <f t="shared" si="27"/>
        <v>43.31782945736435</v>
      </c>
      <c r="P78" s="15">
        <f t="shared" si="22"/>
        <v>98.44961240310079</v>
      </c>
      <c r="Q78" s="19">
        <f t="shared" si="23"/>
        <v>3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25"/>
        <v>45</v>
      </c>
      <c r="M79" s="19">
        <f t="shared" si="26"/>
        <v>82</v>
      </c>
      <c r="N79" s="15">
        <f t="shared" si="21"/>
        <v>0</v>
      </c>
      <c r="O79" s="22">
        <f t="shared" si="27"/>
        <v>43.31782945736435</v>
      </c>
      <c r="P79" s="15">
        <f t="shared" si="22"/>
        <v>98.44961240310079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/>
      <c r="D80" s="21"/>
      <c r="E80" s="21"/>
      <c r="F80" s="21"/>
      <c r="G80" s="26">
        <v>2</v>
      </c>
      <c r="H80" s="21"/>
      <c r="I80" s="21"/>
      <c r="J80" s="19">
        <f t="shared" si="19"/>
        <v>0</v>
      </c>
      <c r="K80" s="19">
        <f t="shared" si="20"/>
        <v>2</v>
      </c>
      <c r="L80" s="19">
        <f t="shared" si="25"/>
        <v>45</v>
      </c>
      <c r="M80" s="19">
        <f t="shared" si="26"/>
        <v>84</v>
      </c>
      <c r="N80" s="15">
        <f t="shared" si="21"/>
        <v>0.6821705426356589</v>
      </c>
      <c r="O80" s="22">
        <f t="shared" si="27"/>
        <v>44.00000000000001</v>
      </c>
      <c r="P80" s="15">
        <f t="shared" si="22"/>
        <v>100</v>
      </c>
      <c r="Q80" s="19">
        <f t="shared" si="23"/>
        <v>2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25"/>
        <v>45</v>
      </c>
      <c r="M81" s="19">
        <f t="shared" si="26"/>
        <v>84</v>
      </c>
      <c r="N81" s="15">
        <f t="shared" si="21"/>
        <v>0</v>
      </c>
      <c r="O81" s="22">
        <f t="shared" si="27"/>
        <v>44.00000000000001</v>
      </c>
      <c r="P81" s="15">
        <f t="shared" si="22"/>
        <v>100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25"/>
        <v>45</v>
      </c>
      <c r="M82" s="19">
        <f t="shared" si="26"/>
        <v>84</v>
      </c>
      <c r="N82" s="15">
        <f t="shared" si="21"/>
        <v>0</v>
      </c>
      <c r="O82" s="22">
        <f t="shared" si="27"/>
        <v>44.00000000000001</v>
      </c>
      <c r="P82" s="15">
        <f t="shared" si="22"/>
        <v>100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/>
      <c r="H83" s="21"/>
      <c r="I83" s="21"/>
      <c r="J83" s="19">
        <f t="shared" si="19"/>
        <v>0</v>
      </c>
      <c r="K83" s="19">
        <f t="shared" si="20"/>
        <v>0</v>
      </c>
      <c r="L83" s="19">
        <f t="shared" si="25"/>
        <v>45</v>
      </c>
      <c r="M83" s="19">
        <f t="shared" si="26"/>
        <v>84</v>
      </c>
      <c r="N83" s="15">
        <f t="shared" si="21"/>
        <v>0</v>
      </c>
      <c r="O83" s="22">
        <f t="shared" si="27"/>
        <v>44.00000000000001</v>
      </c>
      <c r="P83" s="15">
        <f t="shared" si="22"/>
        <v>100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>
        <v>1</v>
      </c>
      <c r="E84" s="26"/>
      <c r="F84" s="21"/>
      <c r="G84" s="21"/>
      <c r="H84" s="21"/>
      <c r="I84" s="21"/>
      <c r="J84" s="19">
        <f t="shared" si="19"/>
        <v>-1</v>
      </c>
      <c r="K84" s="19">
        <f t="shared" si="20"/>
        <v>0</v>
      </c>
      <c r="L84" s="19">
        <f t="shared" si="25"/>
        <v>44</v>
      </c>
      <c r="M84" s="19">
        <f t="shared" si="26"/>
        <v>84</v>
      </c>
      <c r="N84" s="15">
        <f t="shared" si="21"/>
        <v>-0.34108527131782945</v>
      </c>
      <c r="O84" s="22">
        <f t="shared" si="27"/>
        <v>43.65891472868218</v>
      </c>
      <c r="P84" s="15">
        <f t="shared" si="22"/>
        <v>99.22480620155038</v>
      </c>
      <c r="Q84" s="19">
        <f t="shared" si="23"/>
        <v>0</v>
      </c>
      <c r="R84" s="19">
        <f t="shared" si="24"/>
        <v>1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t="shared" si="25"/>
        <v>44</v>
      </c>
      <c r="M85" s="19">
        <f t="shared" si="26"/>
        <v>84</v>
      </c>
      <c r="N85" s="15">
        <f t="shared" si="21"/>
        <v>0</v>
      </c>
      <c r="O85" s="22">
        <f t="shared" si="27"/>
        <v>43.65891472868218</v>
      </c>
      <c r="P85" s="15">
        <f t="shared" si="22"/>
        <v>99.22480620155038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5"/>
        <v>44</v>
      </c>
      <c r="M86" s="19">
        <f t="shared" si="26"/>
        <v>84</v>
      </c>
      <c r="N86" s="15">
        <f t="shared" si="21"/>
        <v>0</v>
      </c>
      <c r="O86" s="22">
        <f t="shared" si="27"/>
        <v>43.65891472868218</v>
      </c>
      <c r="P86" s="15">
        <f t="shared" si="22"/>
        <v>99.22480620155038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/>
      <c r="C87" s="26"/>
      <c r="D87" s="21"/>
      <c r="E87" s="26"/>
      <c r="F87" s="21"/>
      <c r="G87" s="21"/>
      <c r="H87" s="21"/>
      <c r="I87" s="21"/>
      <c r="J87" s="19">
        <f t="shared" si="19"/>
        <v>0</v>
      </c>
      <c r="K87" s="19">
        <f t="shared" si="20"/>
        <v>0</v>
      </c>
      <c r="L87" s="19">
        <f t="shared" si="25"/>
        <v>44</v>
      </c>
      <c r="M87" s="19">
        <f t="shared" si="26"/>
        <v>84</v>
      </c>
      <c r="N87" s="15">
        <f t="shared" si="21"/>
        <v>0</v>
      </c>
      <c r="O87" s="22">
        <f t="shared" si="27"/>
        <v>43.65891472868218</v>
      </c>
      <c r="P87" s="15">
        <f t="shared" si="22"/>
        <v>99.22480620155038</v>
      </c>
      <c r="Q87" s="19">
        <f t="shared" si="23"/>
        <v>0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5"/>
        <v>44</v>
      </c>
      <c r="M88" s="19">
        <f t="shared" si="26"/>
        <v>84</v>
      </c>
      <c r="N88" s="15">
        <f t="shared" si="21"/>
        <v>0</v>
      </c>
      <c r="O88" s="22">
        <f t="shared" si="27"/>
        <v>43.65891472868218</v>
      </c>
      <c r="P88" s="15">
        <f t="shared" si="22"/>
        <v>99.22480620155038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5"/>
        <v>44</v>
      </c>
      <c r="M89" s="19">
        <f t="shared" si="26"/>
        <v>84</v>
      </c>
      <c r="N89" s="15">
        <f t="shared" si="21"/>
        <v>0</v>
      </c>
      <c r="O89" s="22">
        <f t="shared" si="27"/>
        <v>43.65891472868218</v>
      </c>
      <c r="P89" s="15">
        <f t="shared" si="22"/>
        <v>99.22480620155038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5"/>
        <v>44</v>
      </c>
      <c r="M90" s="19">
        <f t="shared" si="26"/>
        <v>84</v>
      </c>
      <c r="N90" s="15">
        <f t="shared" si="21"/>
        <v>0</v>
      </c>
      <c r="O90" s="22">
        <f t="shared" si="27"/>
        <v>43.65891472868218</v>
      </c>
      <c r="P90" s="15">
        <f t="shared" si="22"/>
        <v>99.22480620155038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5"/>
        <v>44</v>
      </c>
      <c r="M91" s="19">
        <f t="shared" si="26"/>
        <v>84</v>
      </c>
      <c r="N91" s="15">
        <f t="shared" si="21"/>
        <v>0</v>
      </c>
      <c r="O91" s="22">
        <f t="shared" si="27"/>
        <v>43.65891472868218</v>
      </c>
      <c r="P91" s="15">
        <f t="shared" si="22"/>
        <v>99.22480620155038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5"/>
        <v>44</v>
      </c>
      <c r="M92" s="19">
        <f t="shared" si="26"/>
        <v>84</v>
      </c>
      <c r="N92" s="15">
        <f t="shared" si="21"/>
        <v>0</v>
      </c>
      <c r="O92" s="22">
        <f t="shared" si="27"/>
        <v>43.65891472868218</v>
      </c>
      <c r="P92" s="15">
        <f t="shared" si="22"/>
        <v>99.22480620155038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5"/>
        <v>44</v>
      </c>
      <c r="M93" s="19">
        <f t="shared" si="26"/>
        <v>84</v>
      </c>
      <c r="N93" s="15">
        <f t="shared" si="21"/>
        <v>0</v>
      </c>
      <c r="O93" s="22">
        <f t="shared" si="27"/>
        <v>43.65891472868218</v>
      </c>
      <c r="P93" s="15">
        <f t="shared" si="22"/>
        <v>99.22480620155038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>
        <v>1</v>
      </c>
      <c r="H94" s="21"/>
      <c r="I94" s="21"/>
      <c r="J94" s="19">
        <f t="shared" si="19"/>
        <v>0</v>
      </c>
      <c r="K94" s="19">
        <f t="shared" si="20"/>
        <v>1</v>
      </c>
      <c r="L94" s="19">
        <f t="shared" si="25"/>
        <v>44</v>
      </c>
      <c r="M94" s="19">
        <f t="shared" si="26"/>
        <v>85</v>
      </c>
      <c r="N94" s="15">
        <f t="shared" si="21"/>
        <v>0.34108527131782945</v>
      </c>
      <c r="O94" s="22">
        <f t="shared" si="27"/>
        <v>44.00000000000001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8" ref="B96:K96">SUM(B4:B94)</f>
        <v>27</v>
      </c>
      <c r="C96" s="19">
        <f t="shared" si="28"/>
        <v>19</v>
      </c>
      <c r="D96" s="19">
        <f t="shared" si="28"/>
        <v>1</v>
      </c>
      <c r="E96" s="19">
        <f t="shared" si="28"/>
        <v>1</v>
      </c>
      <c r="F96" s="19">
        <f t="shared" si="28"/>
        <v>7</v>
      </c>
      <c r="G96" s="19">
        <f t="shared" si="28"/>
        <v>79</v>
      </c>
      <c r="H96" s="19">
        <f t="shared" si="28"/>
        <v>0</v>
      </c>
      <c r="I96" s="19">
        <f t="shared" si="28"/>
        <v>1</v>
      </c>
      <c r="J96" s="19">
        <f t="shared" si="28"/>
        <v>44</v>
      </c>
      <c r="K96" s="19">
        <f t="shared" si="28"/>
        <v>85</v>
      </c>
      <c r="L96" s="19"/>
      <c r="M96" s="19"/>
      <c r="N96" s="19">
        <f>SUM(N4:N94)</f>
        <v>44.00000000000001</v>
      </c>
      <c r="O96" s="19"/>
      <c r="P96" s="19"/>
      <c r="Q96" s="19">
        <f>SUM(Q4:Q94)</f>
        <v>132</v>
      </c>
      <c r="R96" s="19">
        <f>SUM(R4:R94)</f>
        <v>3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21">
      <selection activeCell="G95" sqref="G95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59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1999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95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95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L36">L4+J5</f>
        <v>0</v>
      </c>
      <c r="M5" s="19">
        <f aca="true" t="shared" si="8" ref="M5:M36">M4+K5</f>
        <v>0</v>
      </c>
      <c r="N5" s="15">
        <f t="shared" si="2"/>
        <v>0</v>
      </c>
      <c r="O5" s="22">
        <f aca="true" t="shared" si="9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 t="e">
        <f>100*SUM(Q11:Q17)/AB5</f>
        <v>#DIV/0!</v>
      </c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8"/>
        <v>0</v>
      </c>
      <c r="N6" s="15">
        <f t="shared" si="2"/>
        <v>0</v>
      </c>
      <c r="O6" s="22">
        <f t="shared" si="9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95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 t="e">
        <f>100*SUM(Q18:Q24)/AB6</f>
        <v>#DIV/0!</v>
      </c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8"/>
        <v>0</v>
      </c>
      <c r="N7" s="15">
        <f t="shared" si="2"/>
        <v>0</v>
      </c>
      <c r="O7" s="22">
        <f t="shared" si="9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 t="e">
        <f>100*SUM(Q25:Q31)/AB7</f>
        <v>#DIV/0!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8"/>
        <v>0</v>
      </c>
      <c r="N8" s="15">
        <f t="shared" si="2"/>
        <v>0</v>
      </c>
      <c r="O8" s="22">
        <f t="shared" si="9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8.210526315789474</v>
      </c>
      <c r="AA8" s="15">
        <f t="shared" si="6"/>
        <v>21.052631578947366</v>
      </c>
      <c r="AB8" s="22">
        <f>SUM(Q32:Q38)+SUM(R32:R38)</f>
        <v>20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8"/>
        <v>0</v>
      </c>
      <c r="N9" s="15">
        <f t="shared" si="2"/>
        <v>0</v>
      </c>
      <c r="O9" s="22">
        <f t="shared" si="9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2.463157894736842</v>
      </c>
      <c r="AA9" s="15">
        <f t="shared" si="6"/>
        <v>6.31578947368421</v>
      </c>
      <c r="AB9" s="22">
        <f>SUM(Q39:Q45)+SUM(R39:R45)</f>
        <v>6</v>
      </c>
      <c r="AC9" s="22">
        <f>100*SUM(Q39:Q45)/AB9</f>
        <v>100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8"/>
        <v>0</v>
      </c>
      <c r="N10" s="15">
        <f t="shared" si="2"/>
        <v>0</v>
      </c>
      <c r="O10" s="22">
        <f t="shared" si="9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53.84615384615385</v>
      </c>
      <c r="W10" s="14"/>
      <c r="X10" s="25" t="s">
        <v>48</v>
      </c>
      <c r="Z10" s="22">
        <f>SUM(N46:N52)</f>
        <v>2.0526315789473686</v>
      </c>
      <c r="AA10" s="15">
        <f t="shared" si="6"/>
        <v>5.263157894736842</v>
      </c>
      <c r="AB10" s="22">
        <f>SUM(Q46:Q52)+SUM(R46:R52)</f>
        <v>5</v>
      </c>
      <c r="AC10" s="22">
        <f>100*SUM(Q46:Q52)/AB10</f>
        <v>100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8"/>
        <v>0</v>
      </c>
      <c r="N11" s="15">
        <f t="shared" si="2"/>
        <v>0</v>
      </c>
      <c r="O11" s="22">
        <f t="shared" si="9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83.92857142857143</v>
      </c>
      <c r="W11" s="14"/>
      <c r="Y11" s="25" t="s">
        <v>49</v>
      </c>
      <c r="Z11" s="22">
        <f>SUM(N53:N59)</f>
        <v>5.336842105263158</v>
      </c>
      <c r="AA11" s="15">
        <f t="shared" si="6"/>
        <v>13.684210526315788</v>
      </c>
      <c r="AB11" s="22">
        <f>SUM(Q53:Q59)+SUM(R53:R59)</f>
        <v>13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8"/>
        <v>0</v>
      </c>
      <c r="N12" s="15">
        <f t="shared" si="2"/>
        <v>0</v>
      </c>
      <c r="O12" s="22">
        <f t="shared" si="9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71.57894736842105</v>
      </c>
      <c r="W12" s="14"/>
      <c r="X12" s="25" t="s">
        <v>51</v>
      </c>
      <c r="Z12" s="22">
        <f>SUM(N60:N66)</f>
        <v>4.105263157894737</v>
      </c>
      <c r="AA12" s="15">
        <f t="shared" si="6"/>
        <v>10.526315789473683</v>
      </c>
      <c r="AB12" s="22">
        <f>SUM(Q60:Q66)+SUM(R60:R66)</f>
        <v>10</v>
      </c>
      <c r="AC12" s="22">
        <f>100*SUM(Q60:Q66)/AB12</f>
        <v>100</v>
      </c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8"/>
        <v>0</v>
      </c>
      <c r="N13" s="15">
        <f t="shared" si="2"/>
        <v>0</v>
      </c>
      <c r="O13" s="22">
        <f t="shared" si="9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8.621052631578948</v>
      </c>
      <c r="AA13" s="15">
        <f t="shared" si="6"/>
        <v>22.105263157894733</v>
      </c>
      <c r="AB13" s="22">
        <f>SUM(Q67:Q73)+SUM(R67:R73)</f>
        <v>21</v>
      </c>
      <c r="AC13" s="22">
        <f>100*SUM(Q67:Q73)/AB13</f>
        <v>100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8"/>
        <v>0</v>
      </c>
      <c r="N14" s="15">
        <f t="shared" si="2"/>
        <v>0</v>
      </c>
      <c r="O14" s="22">
        <f t="shared" si="9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5.336842105263158</v>
      </c>
      <c r="AA14" s="15">
        <f t="shared" si="6"/>
        <v>13.684210526315788</v>
      </c>
      <c r="AB14" s="22">
        <f>SUM(Q74:Q80)+SUM(R74:R80)</f>
        <v>13</v>
      </c>
      <c r="AC14" s="22">
        <f>100*SUM(Q74:Q80)/AB14</f>
        <v>100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8"/>
        <v>0</v>
      </c>
      <c r="N15" s="15">
        <f t="shared" si="2"/>
        <v>0</v>
      </c>
      <c r="O15" s="22">
        <f t="shared" si="9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2.0526315789473686</v>
      </c>
      <c r="AA15" s="15">
        <f t="shared" si="6"/>
        <v>5.263157894736842</v>
      </c>
      <c r="AB15" s="22">
        <f>SUM(Q81:Q87)+SUM(R81:R87)</f>
        <v>5</v>
      </c>
      <c r="AC15" s="22">
        <f>100*SUM(Q81:Q87)/AB15</f>
        <v>100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8"/>
        <v>0</v>
      </c>
      <c r="N16" s="15">
        <f t="shared" si="2"/>
        <v>0</v>
      </c>
      <c r="O16" s="22">
        <f t="shared" si="9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0.8210526315789474</v>
      </c>
      <c r="AA16" s="15">
        <f t="shared" si="6"/>
        <v>2.1052631578947367</v>
      </c>
      <c r="AB16" s="22">
        <f>SUM(Q88:Q94)+SUM(R88:R94)</f>
        <v>2</v>
      </c>
      <c r="AC16" s="22">
        <f>100*SUM(Q88:Q94)/AB16</f>
        <v>100</v>
      </c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8"/>
        <v>0</v>
      </c>
      <c r="N17" s="15">
        <f t="shared" si="2"/>
        <v>0</v>
      </c>
      <c r="O17" s="22">
        <f t="shared" si="9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39.00000000000001</v>
      </c>
      <c r="AA17" s="19">
        <f>SUM(AA4:AA16)</f>
        <v>99.99999999999999</v>
      </c>
      <c r="AB17" s="19">
        <f>SUM(AB4:AB16)</f>
        <v>95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8"/>
        <v>0</v>
      </c>
      <c r="N18" s="15">
        <f t="shared" si="2"/>
        <v>0</v>
      </c>
      <c r="O18" s="22">
        <f t="shared" si="9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8"/>
        <v>0</v>
      </c>
      <c r="N19" s="15">
        <f t="shared" si="2"/>
        <v>0</v>
      </c>
      <c r="O19" s="22">
        <f t="shared" si="9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8"/>
        <v>0</v>
      </c>
      <c r="N20" s="15">
        <f t="shared" si="2"/>
        <v>0</v>
      </c>
      <c r="O20" s="22">
        <f t="shared" si="9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8"/>
        <v>0</v>
      </c>
      <c r="N21" s="15">
        <f t="shared" si="2"/>
        <v>0</v>
      </c>
      <c r="O21" s="22">
        <f t="shared" si="9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8"/>
        <v>0</v>
      </c>
      <c r="N22" s="15">
        <f t="shared" si="2"/>
        <v>0</v>
      </c>
      <c r="O22" s="22">
        <f t="shared" si="9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8"/>
        <v>0</v>
      </c>
      <c r="N23" s="15">
        <f t="shared" si="2"/>
        <v>0</v>
      </c>
      <c r="O23" s="22">
        <f t="shared" si="9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8"/>
        <v>0</v>
      </c>
      <c r="N24" s="15">
        <f t="shared" si="2"/>
        <v>0</v>
      </c>
      <c r="O24" s="22">
        <f t="shared" si="9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t="shared" si="7"/>
        <v>0</v>
      </c>
      <c r="M25" s="19">
        <f t="shared" si="8"/>
        <v>0</v>
      </c>
      <c r="N25" s="15">
        <f t="shared" si="2"/>
        <v>0</v>
      </c>
      <c r="O25" s="22">
        <f t="shared" si="9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7"/>
        <v>0</v>
      </c>
      <c r="M26" s="19">
        <f t="shared" si="8"/>
        <v>0</v>
      </c>
      <c r="N26" s="15">
        <f t="shared" si="2"/>
        <v>0</v>
      </c>
      <c r="O26" s="22">
        <f t="shared" si="9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7"/>
        <v>0</v>
      </c>
      <c r="M27" s="19">
        <f t="shared" si="8"/>
        <v>0</v>
      </c>
      <c r="N27" s="15">
        <f t="shared" si="2"/>
        <v>0</v>
      </c>
      <c r="O27" s="22">
        <f t="shared" si="9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7"/>
        <v>0</v>
      </c>
      <c r="M28" s="19">
        <f t="shared" si="8"/>
        <v>0</v>
      </c>
      <c r="N28" s="15">
        <f t="shared" si="2"/>
        <v>0</v>
      </c>
      <c r="O28" s="22">
        <f t="shared" si="9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/>
      <c r="C29" s="21"/>
      <c r="D29" s="21"/>
      <c r="E29" s="21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7"/>
        <v>0</v>
      </c>
      <c r="M29" s="19">
        <f t="shared" si="8"/>
        <v>0</v>
      </c>
      <c r="N29" s="15">
        <f t="shared" si="2"/>
        <v>0</v>
      </c>
      <c r="O29" s="22">
        <f t="shared" si="9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7"/>
        <v>0</v>
      </c>
      <c r="M30" s="19">
        <f t="shared" si="8"/>
        <v>0</v>
      </c>
      <c r="N30" s="15">
        <f t="shared" si="2"/>
        <v>0</v>
      </c>
      <c r="O30" s="22">
        <f t="shared" si="9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/>
      <c r="D31" s="26"/>
      <c r="E31" s="21"/>
      <c r="F31" s="26"/>
      <c r="G31" s="26"/>
      <c r="H31" s="21"/>
      <c r="I31" s="26"/>
      <c r="J31" s="19">
        <f t="shared" si="0"/>
        <v>0</v>
      </c>
      <c r="K31" s="19">
        <f t="shared" si="1"/>
        <v>0</v>
      </c>
      <c r="L31" s="19">
        <f t="shared" si="7"/>
        <v>0</v>
      </c>
      <c r="M31" s="19">
        <f t="shared" si="8"/>
        <v>0</v>
      </c>
      <c r="N31" s="15">
        <f t="shared" si="2"/>
        <v>0</v>
      </c>
      <c r="O31" s="22">
        <f t="shared" si="9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26">
        <v>1</v>
      </c>
      <c r="C32" s="26">
        <v>1</v>
      </c>
      <c r="D32" s="21"/>
      <c r="E32" s="21"/>
      <c r="F32" s="26"/>
      <c r="G32" s="26">
        <v>1</v>
      </c>
      <c r="H32" s="21"/>
      <c r="I32" s="21"/>
      <c r="J32" s="19">
        <f t="shared" si="0"/>
        <v>2</v>
      </c>
      <c r="K32" s="19">
        <f t="shared" si="1"/>
        <v>1</v>
      </c>
      <c r="L32" s="19">
        <f t="shared" si="7"/>
        <v>2</v>
      </c>
      <c r="M32" s="19">
        <f t="shared" si="8"/>
        <v>1</v>
      </c>
      <c r="N32" s="15">
        <f t="shared" si="2"/>
        <v>1.231578947368421</v>
      </c>
      <c r="O32" s="22">
        <f t="shared" si="9"/>
        <v>1.231578947368421</v>
      </c>
      <c r="P32" s="15">
        <f t="shared" si="3"/>
        <v>3.1578947368421035</v>
      </c>
      <c r="Q32" s="19">
        <f t="shared" si="4"/>
        <v>3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7"/>
        <v>2</v>
      </c>
      <c r="M33" s="19">
        <f t="shared" si="8"/>
        <v>1</v>
      </c>
      <c r="N33" s="15">
        <f t="shared" si="2"/>
        <v>0</v>
      </c>
      <c r="O33" s="22">
        <f t="shared" si="9"/>
        <v>1.231578947368421</v>
      </c>
      <c r="P33" s="15">
        <f t="shared" si="3"/>
        <v>3.1578947368421035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/>
      <c r="C34" s="26"/>
      <c r="D34" s="26"/>
      <c r="E34" s="26"/>
      <c r="F34" s="21"/>
      <c r="G34" s="26"/>
      <c r="H34" s="21"/>
      <c r="I34" s="21"/>
      <c r="J34" s="19">
        <f t="shared" si="0"/>
        <v>0</v>
      </c>
      <c r="K34" s="19">
        <f t="shared" si="1"/>
        <v>0</v>
      </c>
      <c r="L34" s="19">
        <f t="shared" si="7"/>
        <v>2</v>
      </c>
      <c r="M34" s="19">
        <f t="shared" si="8"/>
        <v>1</v>
      </c>
      <c r="N34" s="15">
        <f t="shared" si="2"/>
        <v>0</v>
      </c>
      <c r="O34" s="22">
        <f t="shared" si="9"/>
        <v>1.231578947368421</v>
      </c>
      <c r="P34" s="15">
        <f t="shared" si="3"/>
        <v>3.1578947368421035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21">
        <v>1</v>
      </c>
      <c r="C35" s="21">
        <v>4</v>
      </c>
      <c r="D35" s="21"/>
      <c r="E35" s="21"/>
      <c r="F35" s="21">
        <v>1</v>
      </c>
      <c r="G35" s="21">
        <v>6</v>
      </c>
      <c r="H35" s="21"/>
      <c r="I35" s="21"/>
      <c r="J35" s="19">
        <f t="shared" si="0"/>
        <v>5</v>
      </c>
      <c r="K35" s="19">
        <f t="shared" si="1"/>
        <v>7</v>
      </c>
      <c r="L35" s="19">
        <f t="shared" si="7"/>
        <v>7</v>
      </c>
      <c r="M35" s="19">
        <f t="shared" si="8"/>
        <v>8</v>
      </c>
      <c r="N35" s="15">
        <f t="shared" si="2"/>
        <v>4.926315789473684</v>
      </c>
      <c r="O35" s="22">
        <f t="shared" si="9"/>
        <v>6.157894736842105</v>
      </c>
      <c r="P35" s="15">
        <f t="shared" si="3"/>
        <v>15.789473684210517</v>
      </c>
      <c r="Q35" s="19">
        <f t="shared" si="4"/>
        <v>12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7"/>
        <v>7</v>
      </c>
      <c r="M36" s="19">
        <f t="shared" si="8"/>
        <v>8</v>
      </c>
      <c r="N36" s="15">
        <f aca="true" t="shared" si="12" ref="N36:N67">(+J36+K36)*($J$96/($J$96+$K$96))</f>
        <v>0</v>
      </c>
      <c r="O36" s="22">
        <f t="shared" si="9"/>
        <v>6.157894736842105</v>
      </c>
      <c r="P36" s="15">
        <f aca="true" t="shared" si="13" ref="P36:P67">O36*100/$N$96</f>
        <v>15.789473684210517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/>
      <c r="C37" s="21"/>
      <c r="D37" s="21"/>
      <c r="E37" s="21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aca="true" t="shared" si="16" ref="L37:L68">L36+J37</f>
        <v>7</v>
      </c>
      <c r="M37" s="19">
        <f aca="true" t="shared" si="17" ref="M37:M68">M36+K37</f>
        <v>8</v>
      </c>
      <c r="N37" s="15">
        <f t="shared" si="12"/>
        <v>0</v>
      </c>
      <c r="O37" s="22">
        <f aca="true" t="shared" si="18" ref="O37:O68">O36+N37</f>
        <v>6.157894736842105</v>
      </c>
      <c r="P37" s="15">
        <f t="shared" si="13"/>
        <v>15.789473684210517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26">
        <v>1</v>
      </c>
      <c r="C38" s="26">
        <v>2</v>
      </c>
      <c r="D38" s="21"/>
      <c r="E38" s="21"/>
      <c r="F38" s="21">
        <v>1</v>
      </c>
      <c r="G38" s="26">
        <v>1</v>
      </c>
      <c r="H38" s="21"/>
      <c r="I38" s="21"/>
      <c r="J38" s="19">
        <f t="shared" si="10"/>
        <v>3</v>
      </c>
      <c r="K38" s="19">
        <f t="shared" si="11"/>
        <v>2</v>
      </c>
      <c r="L38" s="19">
        <f t="shared" si="16"/>
        <v>10</v>
      </c>
      <c r="M38" s="19">
        <f t="shared" si="17"/>
        <v>10</v>
      </c>
      <c r="N38" s="15">
        <f t="shared" si="12"/>
        <v>2.0526315789473686</v>
      </c>
      <c r="O38" s="22">
        <f t="shared" si="18"/>
        <v>8.210526315789474</v>
      </c>
      <c r="P38" s="15">
        <f t="shared" si="13"/>
        <v>21.05263157894736</v>
      </c>
      <c r="Q38" s="19">
        <f t="shared" si="14"/>
        <v>5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16"/>
        <v>10</v>
      </c>
      <c r="M39" s="19">
        <f t="shared" si="17"/>
        <v>10</v>
      </c>
      <c r="N39" s="15">
        <f t="shared" si="12"/>
        <v>0</v>
      </c>
      <c r="O39" s="22">
        <f t="shared" si="18"/>
        <v>8.210526315789474</v>
      </c>
      <c r="P39" s="15">
        <f t="shared" si="13"/>
        <v>21.05263157894736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16"/>
        <v>10</v>
      </c>
      <c r="M40" s="19">
        <f t="shared" si="17"/>
        <v>10</v>
      </c>
      <c r="N40" s="15">
        <f t="shared" si="12"/>
        <v>0</v>
      </c>
      <c r="O40" s="22">
        <f t="shared" si="18"/>
        <v>8.210526315789474</v>
      </c>
      <c r="P40" s="15">
        <f t="shared" si="13"/>
        <v>21.05263157894736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/>
      <c r="C41" s="26">
        <v>3</v>
      </c>
      <c r="D41" s="26"/>
      <c r="E41" s="27"/>
      <c r="F41" s="21"/>
      <c r="G41" s="26">
        <v>1</v>
      </c>
      <c r="H41" s="21"/>
      <c r="I41" s="21"/>
      <c r="J41" s="19">
        <f t="shared" si="10"/>
        <v>3</v>
      </c>
      <c r="K41" s="19">
        <f t="shared" si="11"/>
        <v>1</v>
      </c>
      <c r="L41" s="19">
        <f t="shared" si="16"/>
        <v>13</v>
      </c>
      <c r="M41" s="19">
        <f t="shared" si="17"/>
        <v>11</v>
      </c>
      <c r="N41" s="15">
        <f t="shared" si="12"/>
        <v>1.6421052631578947</v>
      </c>
      <c r="O41" s="22">
        <f t="shared" si="18"/>
        <v>9.852631578947369</v>
      </c>
      <c r="P41" s="15">
        <f t="shared" si="13"/>
        <v>25.26315789473683</v>
      </c>
      <c r="Q41" s="19">
        <f t="shared" si="14"/>
        <v>4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16"/>
        <v>13</v>
      </c>
      <c r="M42" s="19">
        <f t="shared" si="17"/>
        <v>11</v>
      </c>
      <c r="N42" s="15">
        <f t="shared" si="12"/>
        <v>0</v>
      </c>
      <c r="O42" s="22">
        <f t="shared" si="18"/>
        <v>9.852631578947369</v>
      </c>
      <c r="P42" s="15">
        <f t="shared" si="13"/>
        <v>25.26315789473683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>
        <v>1</v>
      </c>
      <c r="C43" s="21"/>
      <c r="D43" s="21"/>
      <c r="E43" s="21"/>
      <c r="F43" s="21"/>
      <c r="G43" s="21"/>
      <c r="H43" s="21"/>
      <c r="I43" s="21"/>
      <c r="J43" s="19">
        <f t="shared" si="10"/>
        <v>1</v>
      </c>
      <c r="K43" s="19">
        <f t="shared" si="11"/>
        <v>0</v>
      </c>
      <c r="L43" s="19">
        <f t="shared" si="16"/>
        <v>14</v>
      </c>
      <c r="M43" s="19">
        <f t="shared" si="17"/>
        <v>11</v>
      </c>
      <c r="N43" s="15">
        <f t="shared" si="12"/>
        <v>0.4105263157894737</v>
      </c>
      <c r="O43" s="22">
        <f t="shared" si="18"/>
        <v>10.263157894736842</v>
      </c>
      <c r="P43" s="15">
        <f t="shared" si="13"/>
        <v>26.315789473684195</v>
      </c>
      <c r="Q43" s="19">
        <f t="shared" si="14"/>
        <v>1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16"/>
        <v>14</v>
      </c>
      <c r="M44" s="19">
        <f t="shared" si="17"/>
        <v>11</v>
      </c>
      <c r="N44" s="15">
        <f t="shared" si="12"/>
        <v>0</v>
      </c>
      <c r="O44" s="22">
        <f t="shared" si="18"/>
        <v>10.263157894736842</v>
      </c>
      <c r="P44" s="15">
        <f t="shared" si="13"/>
        <v>26.315789473684195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/>
      <c r="C45" s="26">
        <v>1</v>
      </c>
      <c r="D45" s="21"/>
      <c r="E45" s="21"/>
      <c r="F45" s="21"/>
      <c r="G45" s="26"/>
      <c r="H45" s="21"/>
      <c r="I45" s="21"/>
      <c r="J45" s="19">
        <f t="shared" si="10"/>
        <v>1</v>
      </c>
      <c r="K45" s="19">
        <f t="shared" si="11"/>
        <v>0</v>
      </c>
      <c r="L45" s="19">
        <f t="shared" si="16"/>
        <v>15</v>
      </c>
      <c r="M45" s="19">
        <f t="shared" si="17"/>
        <v>11</v>
      </c>
      <c r="N45" s="15">
        <f t="shared" si="12"/>
        <v>0.4105263157894737</v>
      </c>
      <c r="O45" s="22">
        <f t="shared" si="18"/>
        <v>10.673684210526316</v>
      </c>
      <c r="P45" s="15">
        <f t="shared" si="13"/>
        <v>27.368421052631568</v>
      </c>
      <c r="Q45" s="19">
        <f t="shared" si="14"/>
        <v>1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6"/>
        <v>15</v>
      </c>
      <c r="M46" s="19">
        <f t="shared" si="17"/>
        <v>11</v>
      </c>
      <c r="N46" s="15">
        <f t="shared" si="12"/>
        <v>0</v>
      </c>
      <c r="O46" s="22">
        <f t="shared" si="18"/>
        <v>10.673684210526316</v>
      </c>
      <c r="P46" s="15">
        <f t="shared" si="13"/>
        <v>27.368421052631568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6"/>
        <v>15</v>
      </c>
      <c r="M47" s="19">
        <f t="shared" si="17"/>
        <v>11</v>
      </c>
      <c r="N47" s="15">
        <f t="shared" si="12"/>
        <v>0</v>
      </c>
      <c r="O47" s="22">
        <f t="shared" si="18"/>
        <v>10.673684210526316</v>
      </c>
      <c r="P47" s="15">
        <f t="shared" si="13"/>
        <v>27.368421052631568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6"/>
        <v>15</v>
      </c>
      <c r="M48" s="19">
        <f t="shared" si="17"/>
        <v>11</v>
      </c>
      <c r="N48" s="15">
        <f t="shared" si="12"/>
        <v>0</v>
      </c>
      <c r="O48" s="22">
        <f t="shared" si="18"/>
        <v>10.673684210526316</v>
      </c>
      <c r="P48" s="15">
        <f t="shared" si="13"/>
        <v>27.368421052631568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6"/>
        <v>15</v>
      </c>
      <c r="M49" s="19">
        <f t="shared" si="17"/>
        <v>11</v>
      </c>
      <c r="N49" s="15">
        <f t="shared" si="12"/>
        <v>0</v>
      </c>
      <c r="O49" s="22">
        <f t="shared" si="18"/>
        <v>10.673684210526316</v>
      </c>
      <c r="P49" s="15">
        <f t="shared" si="13"/>
        <v>27.368421052631568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6"/>
        <v>15</v>
      </c>
      <c r="M50" s="19">
        <f t="shared" si="17"/>
        <v>11</v>
      </c>
      <c r="N50" s="15">
        <f t="shared" si="12"/>
        <v>0</v>
      </c>
      <c r="O50" s="22">
        <f t="shared" si="18"/>
        <v>10.673684210526316</v>
      </c>
      <c r="P50" s="15">
        <f t="shared" si="13"/>
        <v>27.368421052631568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6"/>
        <v>15</v>
      </c>
      <c r="M51" s="19">
        <f t="shared" si="17"/>
        <v>11</v>
      </c>
      <c r="N51" s="15">
        <f t="shared" si="12"/>
        <v>0</v>
      </c>
      <c r="O51" s="22">
        <f t="shared" si="18"/>
        <v>10.673684210526316</v>
      </c>
      <c r="P51" s="15">
        <f t="shared" si="13"/>
        <v>27.368421052631568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>
        <v>2</v>
      </c>
      <c r="D52" s="21"/>
      <c r="E52" s="21"/>
      <c r="F52" s="21"/>
      <c r="G52" s="26">
        <v>3</v>
      </c>
      <c r="H52" s="21"/>
      <c r="I52" s="21"/>
      <c r="J52" s="19">
        <f t="shared" si="10"/>
        <v>2</v>
      </c>
      <c r="K52" s="19">
        <f t="shared" si="11"/>
        <v>3</v>
      </c>
      <c r="L52" s="19">
        <f t="shared" si="16"/>
        <v>17</v>
      </c>
      <c r="M52" s="19">
        <f t="shared" si="17"/>
        <v>14</v>
      </c>
      <c r="N52" s="15">
        <f t="shared" si="12"/>
        <v>2.0526315789473686</v>
      </c>
      <c r="O52" s="22">
        <f t="shared" si="18"/>
        <v>12.726315789473684</v>
      </c>
      <c r="P52" s="15">
        <f t="shared" si="13"/>
        <v>32.6315789473684</v>
      </c>
      <c r="Q52" s="19">
        <f t="shared" si="14"/>
        <v>5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6"/>
        <v>17</v>
      </c>
      <c r="M53" s="19">
        <f t="shared" si="17"/>
        <v>14</v>
      </c>
      <c r="N53" s="15">
        <f t="shared" si="12"/>
        <v>0</v>
      </c>
      <c r="O53" s="22">
        <f t="shared" si="18"/>
        <v>12.726315789473684</v>
      </c>
      <c r="P53" s="15">
        <f t="shared" si="13"/>
        <v>32.6315789473684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6"/>
        <v>17</v>
      </c>
      <c r="M54" s="19">
        <f t="shared" si="17"/>
        <v>14</v>
      </c>
      <c r="N54" s="15">
        <f t="shared" si="12"/>
        <v>0</v>
      </c>
      <c r="O54" s="22">
        <f t="shared" si="18"/>
        <v>12.726315789473684</v>
      </c>
      <c r="P54" s="15">
        <f t="shared" si="13"/>
        <v>32.6315789473684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>
        <v>1</v>
      </c>
      <c r="C55" s="26">
        <v>1</v>
      </c>
      <c r="D55" s="26"/>
      <c r="E55" s="26"/>
      <c r="F55" s="26"/>
      <c r="G55" s="26">
        <v>2</v>
      </c>
      <c r="H55" s="26"/>
      <c r="I55" s="21"/>
      <c r="J55" s="19">
        <f t="shared" si="10"/>
        <v>2</v>
      </c>
      <c r="K55" s="19">
        <f t="shared" si="11"/>
        <v>2</v>
      </c>
      <c r="L55" s="19">
        <f t="shared" si="16"/>
        <v>19</v>
      </c>
      <c r="M55" s="19">
        <f t="shared" si="17"/>
        <v>16</v>
      </c>
      <c r="N55" s="15">
        <f t="shared" si="12"/>
        <v>1.6421052631578947</v>
      </c>
      <c r="O55" s="22">
        <f t="shared" si="18"/>
        <v>14.368421052631579</v>
      </c>
      <c r="P55" s="15">
        <f t="shared" si="13"/>
        <v>36.842105263157876</v>
      </c>
      <c r="Q55" s="19">
        <f t="shared" si="14"/>
        <v>4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6"/>
        <v>19</v>
      </c>
      <c r="M56" s="19">
        <f t="shared" si="17"/>
        <v>16</v>
      </c>
      <c r="N56" s="15">
        <f t="shared" si="12"/>
        <v>0</v>
      </c>
      <c r="O56" s="22">
        <f t="shared" si="18"/>
        <v>14.368421052631579</v>
      </c>
      <c r="P56" s="15">
        <f t="shared" si="13"/>
        <v>36.842105263157876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/>
      <c r="C57" s="26">
        <v>1</v>
      </c>
      <c r="D57" s="21"/>
      <c r="E57" s="21"/>
      <c r="F57" s="26"/>
      <c r="G57" s="26">
        <v>3</v>
      </c>
      <c r="H57" s="21"/>
      <c r="I57" s="26"/>
      <c r="J57" s="19">
        <f t="shared" si="10"/>
        <v>1</v>
      </c>
      <c r="K57" s="19">
        <f t="shared" si="11"/>
        <v>3</v>
      </c>
      <c r="L57" s="19">
        <f t="shared" si="16"/>
        <v>20</v>
      </c>
      <c r="M57" s="19">
        <f t="shared" si="17"/>
        <v>19</v>
      </c>
      <c r="N57" s="15">
        <f t="shared" si="12"/>
        <v>1.6421052631578947</v>
      </c>
      <c r="O57" s="22">
        <f t="shared" si="18"/>
        <v>16.010526315789473</v>
      </c>
      <c r="P57" s="15">
        <f t="shared" si="13"/>
        <v>41.05263157894734</v>
      </c>
      <c r="Q57" s="19">
        <f t="shared" si="14"/>
        <v>4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6"/>
        <v>20</v>
      </c>
      <c r="M58" s="19">
        <f t="shared" si="17"/>
        <v>19</v>
      </c>
      <c r="N58" s="15">
        <f t="shared" si="12"/>
        <v>0</v>
      </c>
      <c r="O58" s="22">
        <f t="shared" si="18"/>
        <v>16.010526315789473</v>
      </c>
      <c r="P58" s="15">
        <f t="shared" si="13"/>
        <v>41.05263157894734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/>
      <c r="D59" s="21"/>
      <c r="E59" s="21"/>
      <c r="F59" s="21">
        <v>2</v>
      </c>
      <c r="G59" s="26">
        <v>3</v>
      </c>
      <c r="H59" s="21"/>
      <c r="I59" s="21"/>
      <c r="J59" s="19">
        <f t="shared" si="10"/>
        <v>0</v>
      </c>
      <c r="K59" s="19">
        <f t="shared" si="11"/>
        <v>5</v>
      </c>
      <c r="L59" s="19">
        <f t="shared" si="16"/>
        <v>20</v>
      </c>
      <c r="M59" s="19">
        <f t="shared" si="17"/>
        <v>24</v>
      </c>
      <c r="N59" s="15">
        <f t="shared" si="12"/>
        <v>2.0526315789473686</v>
      </c>
      <c r="O59" s="22">
        <f t="shared" si="18"/>
        <v>18.063157894736843</v>
      </c>
      <c r="P59" s="15">
        <f t="shared" si="13"/>
        <v>46.31578947368419</v>
      </c>
      <c r="Q59" s="19">
        <f t="shared" si="14"/>
        <v>5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6"/>
        <v>20</v>
      </c>
      <c r="M60" s="19">
        <f t="shared" si="17"/>
        <v>24</v>
      </c>
      <c r="N60" s="15">
        <f t="shared" si="12"/>
        <v>0</v>
      </c>
      <c r="O60" s="22">
        <f t="shared" si="18"/>
        <v>18.063157894736843</v>
      </c>
      <c r="P60" s="15">
        <f t="shared" si="13"/>
        <v>46.31578947368419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6"/>
        <v>20</v>
      </c>
      <c r="M61" s="19">
        <f t="shared" si="17"/>
        <v>24</v>
      </c>
      <c r="N61" s="15">
        <f t="shared" si="12"/>
        <v>0</v>
      </c>
      <c r="O61" s="22">
        <f t="shared" si="18"/>
        <v>18.063157894736843</v>
      </c>
      <c r="P61" s="15">
        <f t="shared" si="13"/>
        <v>46.31578947368419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/>
      <c r="C62" s="21"/>
      <c r="D62" s="21"/>
      <c r="E62" s="21"/>
      <c r="F62" s="21">
        <v>1</v>
      </c>
      <c r="G62" s="21"/>
      <c r="H62" s="21"/>
      <c r="I62" s="21"/>
      <c r="J62" s="19">
        <f t="shared" si="10"/>
        <v>0</v>
      </c>
      <c r="K62" s="19">
        <f t="shared" si="11"/>
        <v>1</v>
      </c>
      <c r="L62" s="19">
        <f t="shared" si="16"/>
        <v>20</v>
      </c>
      <c r="M62" s="19">
        <f t="shared" si="17"/>
        <v>25</v>
      </c>
      <c r="N62" s="15">
        <f t="shared" si="12"/>
        <v>0.4105263157894737</v>
      </c>
      <c r="O62" s="22">
        <f t="shared" si="18"/>
        <v>18.47368421052632</v>
      </c>
      <c r="P62" s="15">
        <f t="shared" si="13"/>
        <v>47.36842105263156</v>
      </c>
      <c r="Q62" s="19">
        <f t="shared" si="14"/>
        <v>1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6"/>
        <v>20</v>
      </c>
      <c r="M63" s="19">
        <f t="shared" si="17"/>
        <v>25</v>
      </c>
      <c r="N63" s="15">
        <f t="shared" si="12"/>
        <v>0</v>
      </c>
      <c r="O63" s="22">
        <f t="shared" si="18"/>
        <v>18.47368421052632</v>
      </c>
      <c r="P63" s="15">
        <f t="shared" si="13"/>
        <v>47.36842105263156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>
        <v>2</v>
      </c>
      <c r="C64" s="26"/>
      <c r="D64" s="21"/>
      <c r="E64" s="21"/>
      <c r="F64" s="26"/>
      <c r="G64" s="26">
        <v>3</v>
      </c>
      <c r="H64" s="21"/>
      <c r="I64" s="26"/>
      <c r="J64" s="19">
        <f t="shared" si="10"/>
        <v>2</v>
      </c>
      <c r="K64" s="19">
        <f t="shared" si="11"/>
        <v>3</v>
      </c>
      <c r="L64" s="19">
        <f t="shared" si="16"/>
        <v>22</v>
      </c>
      <c r="M64" s="19">
        <f t="shared" si="17"/>
        <v>28</v>
      </c>
      <c r="N64" s="15">
        <f t="shared" si="12"/>
        <v>2.0526315789473686</v>
      </c>
      <c r="O64" s="22">
        <f t="shared" si="18"/>
        <v>20.52631578947369</v>
      </c>
      <c r="P64" s="15">
        <f t="shared" si="13"/>
        <v>52.6315789473684</v>
      </c>
      <c r="Q64" s="19">
        <f t="shared" si="14"/>
        <v>5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t="shared" si="16"/>
        <v>22</v>
      </c>
      <c r="M65" s="19">
        <f t="shared" si="17"/>
        <v>28</v>
      </c>
      <c r="N65" s="15">
        <f t="shared" si="12"/>
        <v>0</v>
      </c>
      <c r="O65" s="22">
        <f t="shared" si="18"/>
        <v>20.52631578947369</v>
      </c>
      <c r="P65" s="15">
        <f t="shared" si="13"/>
        <v>52.6315789473684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/>
      <c r="C66" s="26">
        <v>1</v>
      </c>
      <c r="D66" s="21"/>
      <c r="E66" s="27"/>
      <c r="F66" s="26">
        <v>2</v>
      </c>
      <c r="G66" s="26">
        <v>1</v>
      </c>
      <c r="H66" s="21"/>
      <c r="I66" s="21"/>
      <c r="J66" s="19">
        <f t="shared" si="10"/>
        <v>1</v>
      </c>
      <c r="K66" s="19">
        <f t="shared" si="11"/>
        <v>3</v>
      </c>
      <c r="L66" s="19">
        <f t="shared" si="16"/>
        <v>23</v>
      </c>
      <c r="M66" s="19">
        <f t="shared" si="17"/>
        <v>31</v>
      </c>
      <c r="N66" s="15">
        <f t="shared" si="12"/>
        <v>1.6421052631578947</v>
      </c>
      <c r="O66" s="22">
        <f t="shared" si="18"/>
        <v>22.168421052631583</v>
      </c>
      <c r="P66" s="15">
        <f t="shared" si="13"/>
        <v>56.842105263157876</v>
      </c>
      <c r="Q66" s="19">
        <f t="shared" si="14"/>
        <v>4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6"/>
        <v>23</v>
      </c>
      <c r="M67" s="19">
        <f t="shared" si="17"/>
        <v>31</v>
      </c>
      <c r="N67" s="15">
        <f t="shared" si="12"/>
        <v>0</v>
      </c>
      <c r="O67" s="22">
        <f t="shared" si="18"/>
        <v>22.168421052631583</v>
      </c>
      <c r="P67" s="15">
        <f t="shared" si="13"/>
        <v>56.842105263157876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6"/>
        <v>23</v>
      </c>
      <c r="M68" s="19">
        <f t="shared" si="17"/>
        <v>31</v>
      </c>
      <c r="N68" s="15">
        <f aca="true" t="shared" si="21" ref="N68:N94">(+J68+K68)*($J$96/($J$96+$K$96))</f>
        <v>0</v>
      </c>
      <c r="O68" s="22">
        <f t="shared" si="18"/>
        <v>22.168421052631583</v>
      </c>
      <c r="P68" s="15">
        <f aca="true" t="shared" si="22" ref="P68:P94">O68*100/$N$96</f>
        <v>56.842105263157876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>
        <v>1</v>
      </c>
      <c r="C69" s="21">
        <v>2</v>
      </c>
      <c r="D69" s="21"/>
      <c r="E69" s="21"/>
      <c r="F69" s="21">
        <v>1</v>
      </c>
      <c r="G69" s="21">
        <v>3</v>
      </c>
      <c r="H69" s="21"/>
      <c r="I69" s="21"/>
      <c r="J69" s="19">
        <f t="shared" si="19"/>
        <v>3</v>
      </c>
      <c r="K69" s="19">
        <f t="shared" si="20"/>
        <v>4</v>
      </c>
      <c r="L69" s="19">
        <f aca="true" t="shared" si="25" ref="L69:L94">L68+J69</f>
        <v>26</v>
      </c>
      <c r="M69" s="19">
        <f aca="true" t="shared" si="26" ref="M69:M94">M68+K69</f>
        <v>35</v>
      </c>
      <c r="N69" s="15">
        <f t="shared" si="21"/>
        <v>2.873684210526316</v>
      </c>
      <c r="O69" s="22">
        <f aca="true" t="shared" si="27" ref="O69:O94">O68+N69</f>
        <v>25.0421052631579</v>
      </c>
      <c r="P69" s="15">
        <f t="shared" si="22"/>
        <v>64.21052631578945</v>
      </c>
      <c r="Q69" s="19">
        <f t="shared" si="23"/>
        <v>7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25"/>
        <v>26</v>
      </c>
      <c r="M70" s="19">
        <f t="shared" si="26"/>
        <v>35</v>
      </c>
      <c r="N70" s="15">
        <f t="shared" si="21"/>
        <v>0</v>
      </c>
      <c r="O70" s="22">
        <f t="shared" si="27"/>
        <v>25.0421052631579</v>
      </c>
      <c r="P70" s="15">
        <f t="shared" si="22"/>
        <v>64.21052631578945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>
        <v>1</v>
      </c>
      <c r="C71" s="26">
        <v>2</v>
      </c>
      <c r="D71" s="26"/>
      <c r="E71" s="21"/>
      <c r="F71" s="21">
        <v>1</v>
      </c>
      <c r="G71" s="26">
        <v>5</v>
      </c>
      <c r="H71" s="21"/>
      <c r="I71" s="21"/>
      <c r="J71" s="19">
        <f t="shared" si="19"/>
        <v>3</v>
      </c>
      <c r="K71" s="19">
        <f t="shared" si="20"/>
        <v>6</v>
      </c>
      <c r="L71" s="19">
        <f t="shared" si="25"/>
        <v>29</v>
      </c>
      <c r="M71" s="19">
        <f t="shared" si="26"/>
        <v>41</v>
      </c>
      <c r="N71" s="15">
        <f t="shared" si="21"/>
        <v>3.694736842105263</v>
      </c>
      <c r="O71" s="22">
        <f t="shared" si="27"/>
        <v>28.736842105263165</v>
      </c>
      <c r="P71" s="15">
        <f t="shared" si="22"/>
        <v>73.68421052631577</v>
      </c>
      <c r="Q71" s="19">
        <f t="shared" si="23"/>
        <v>9</v>
      </c>
      <c r="R71" s="19">
        <f t="shared" si="24"/>
        <v>0</v>
      </c>
    </row>
    <row r="72" spans="1:18" ht="15">
      <c r="A72" s="20">
        <v>32640</v>
      </c>
      <c r="B72" s="21"/>
      <c r="C72" s="21"/>
      <c r="D72" s="21"/>
      <c r="E72" s="21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25"/>
        <v>29</v>
      </c>
      <c r="M72" s="19">
        <f t="shared" si="26"/>
        <v>41</v>
      </c>
      <c r="N72" s="15">
        <f t="shared" si="21"/>
        <v>0</v>
      </c>
      <c r="O72" s="22">
        <f t="shared" si="27"/>
        <v>28.736842105263165</v>
      </c>
      <c r="P72" s="15">
        <f t="shared" si="22"/>
        <v>73.68421052631577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1">
        <v>2</v>
      </c>
      <c r="C73" s="26"/>
      <c r="D73" s="27"/>
      <c r="E73" s="21"/>
      <c r="F73" s="21"/>
      <c r="G73" s="26">
        <v>3</v>
      </c>
      <c r="H73" s="21"/>
      <c r="I73" s="21"/>
      <c r="J73" s="19">
        <f t="shared" si="19"/>
        <v>2</v>
      </c>
      <c r="K73" s="19">
        <f t="shared" si="20"/>
        <v>3</v>
      </c>
      <c r="L73" s="19">
        <f t="shared" si="25"/>
        <v>31</v>
      </c>
      <c r="M73" s="19">
        <f t="shared" si="26"/>
        <v>44</v>
      </c>
      <c r="N73" s="15">
        <f t="shared" si="21"/>
        <v>2.0526315789473686</v>
      </c>
      <c r="O73" s="22">
        <f t="shared" si="27"/>
        <v>30.789473684210535</v>
      </c>
      <c r="P73" s="15">
        <f t="shared" si="22"/>
        <v>78.9473684210526</v>
      </c>
      <c r="Q73" s="19">
        <f t="shared" si="23"/>
        <v>5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25"/>
        <v>31</v>
      </c>
      <c r="M74" s="19">
        <f t="shared" si="26"/>
        <v>44</v>
      </c>
      <c r="N74" s="15">
        <f t="shared" si="21"/>
        <v>0</v>
      </c>
      <c r="O74" s="22">
        <f t="shared" si="27"/>
        <v>30.789473684210535</v>
      </c>
      <c r="P74" s="15">
        <f t="shared" si="22"/>
        <v>78.9473684210526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25"/>
        <v>31</v>
      </c>
      <c r="M75" s="19">
        <f t="shared" si="26"/>
        <v>44</v>
      </c>
      <c r="N75" s="15">
        <f t="shared" si="21"/>
        <v>0</v>
      </c>
      <c r="O75" s="22">
        <f t="shared" si="27"/>
        <v>30.789473684210535</v>
      </c>
      <c r="P75" s="15">
        <f t="shared" si="22"/>
        <v>78.9473684210526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>
        <v>3</v>
      </c>
      <c r="C76" s="21">
        <v>1</v>
      </c>
      <c r="D76" s="21"/>
      <c r="E76" s="21"/>
      <c r="F76" s="21"/>
      <c r="G76" s="21">
        <v>1</v>
      </c>
      <c r="H76" s="21"/>
      <c r="I76" s="21"/>
      <c r="J76" s="19">
        <f t="shared" si="19"/>
        <v>4</v>
      </c>
      <c r="K76" s="19">
        <f t="shared" si="20"/>
        <v>1</v>
      </c>
      <c r="L76" s="19">
        <f t="shared" si="25"/>
        <v>35</v>
      </c>
      <c r="M76" s="19">
        <f t="shared" si="26"/>
        <v>45</v>
      </c>
      <c r="N76" s="15">
        <f t="shared" si="21"/>
        <v>2.0526315789473686</v>
      </c>
      <c r="O76" s="22">
        <f t="shared" si="27"/>
        <v>32.842105263157904</v>
      </c>
      <c r="P76" s="15">
        <f t="shared" si="22"/>
        <v>84.21052631578945</v>
      </c>
      <c r="Q76" s="19">
        <f t="shared" si="23"/>
        <v>5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25"/>
        <v>35</v>
      </c>
      <c r="M77" s="19">
        <f t="shared" si="26"/>
        <v>45</v>
      </c>
      <c r="N77" s="15">
        <f t="shared" si="21"/>
        <v>0</v>
      </c>
      <c r="O77" s="22">
        <f t="shared" si="27"/>
        <v>32.842105263157904</v>
      </c>
      <c r="P77" s="15">
        <f t="shared" si="22"/>
        <v>84.21052631578945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>
        <v>1</v>
      </c>
      <c r="C78" s="21"/>
      <c r="D78" s="21"/>
      <c r="E78" s="21"/>
      <c r="F78" s="21"/>
      <c r="G78" s="21">
        <v>4</v>
      </c>
      <c r="H78" s="21"/>
      <c r="I78" s="21"/>
      <c r="J78" s="19">
        <f t="shared" si="19"/>
        <v>1</v>
      </c>
      <c r="K78" s="19">
        <f t="shared" si="20"/>
        <v>4</v>
      </c>
      <c r="L78" s="19">
        <f t="shared" si="25"/>
        <v>36</v>
      </c>
      <c r="M78" s="19">
        <f t="shared" si="26"/>
        <v>49</v>
      </c>
      <c r="N78" s="15">
        <f t="shared" si="21"/>
        <v>2.0526315789473686</v>
      </c>
      <c r="O78" s="22">
        <f t="shared" si="27"/>
        <v>34.894736842105274</v>
      </c>
      <c r="P78" s="15">
        <f t="shared" si="22"/>
        <v>89.4736842105263</v>
      </c>
      <c r="Q78" s="19">
        <f t="shared" si="23"/>
        <v>5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25"/>
        <v>36</v>
      </c>
      <c r="M79" s="19">
        <f t="shared" si="26"/>
        <v>49</v>
      </c>
      <c r="N79" s="15">
        <f t="shared" si="21"/>
        <v>0</v>
      </c>
      <c r="O79" s="22">
        <f t="shared" si="27"/>
        <v>34.894736842105274</v>
      </c>
      <c r="P79" s="15">
        <f t="shared" si="22"/>
        <v>89.4736842105263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>
        <v>2</v>
      </c>
      <c r="C80" s="26"/>
      <c r="D80" s="21"/>
      <c r="E80" s="21"/>
      <c r="F80" s="21"/>
      <c r="G80" s="26">
        <v>1</v>
      </c>
      <c r="H80" s="21"/>
      <c r="I80" s="21"/>
      <c r="J80" s="19">
        <f t="shared" si="19"/>
        <v>2</v>
      </c>
      <c r="K80" s="19">
        <f t="shared" si="20"/>
        <v>1</v>
      </c>
      <c r="L80" s="19">
        <f t="shared" si="25"/>
        <v>38</v>
      </c>
      <c r="M80" s="19">
        <f t="shared" si="26"/>
        <v>50</v>
      </c>
      <c r="N80" s="15">
        <f t="shared" si="21"/>
        <v>1.231578947368421</v>
      </c>
      <c r="O80" s="22">
        <f t="shared" si="27"/>
        <v>36.12631578947369</v>
      </c>
      <c r="P80" s="15">
        <f t="shared" si="22"/>
        <v>92.6315789473684</v>
      </c>
      <c r="Q80" s="19">
        <f t="shared" si="23"/>
        <v>3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25"/>
        <v>38</v>
      </c>
      <c r="M81" s="19">
        <f t="shared" si="26"/>
        <v>50</v>
      </c>
      <c r="N81" s="15">
        <f t="shared" si="21"/>
        <v>0</v>
      </c>
      <c r="O81" s="22">
        <f t="shared" si="27"/>
        <v>36.12631578947369</v>
      </c>
      <c r="P81" s="15">
        <f t="shared" si="22"/>
        <v>92.6315789473684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25"/>
        <v>38</v>
      </c>
      <c r="M82" s="19">
        <f t="shared" si="26"/>
        <v>50</v>
      </c>
      <c r="N82" s="15">
        <f t="shared" si="21"/>
        <v>0</v>
      </c>
      <c r="O82" s="22">
        <f t="shared" si="27"/>
        <v>36.12631578947369</v>
      </c>
      <c r="P82" s="15">
        <f t="shared" si="22"/>
        <v>92.6315789473684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>
        <v>2</v>
      </c>
      <c r="H83" s="21"/>
      <c r="I83" s="21"/>
      <c r="J83" s="19">
        <f t="shared" si="19"/>
        <v>0</v>
      </c>
      <c r="K83" s="19">
        <f t="shared" si="20"/>
        <v>2</v>
      </c>
      <c r="L83" s="19">
        <f t="shared" si="25"/>
        <v>38</v>
      </c>
      <c r="M83" s="19">
        <f t="shared" si="26"/>
        <v>52</v>
      </c>
      <c r="N83" s="15">
        <f t="shared" si="21"/>
        <v>0.8210526315789474</v>
      </c>
      <c r="O83" s="22">
        <f t="shared" si="27"/>
        <v>36.947368421052644</v>
      </c>
      <c r="P83" s="15">
        <f t="shared" si="22"/>
        <v>94.73684210526314</v>
      </c>
      <c r="Q83" s="19">
        <f t="shared" si="23"/>
        <v>2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25"/>
        <v>38</v>
      </c>
      <c r="M84" s="19">
        <f t="shared" si="26"/>
        <v>52</v>
      </c>
      <c r="N84" s="15">
        <f t="shared" si="21"/>
        <v>0</v>
      </c>
      <c r="O84" s="22">
        <f t="shared" si="27"/>
        <v>36.947368421052644</v>
      </c>
      <c r="P84" s="15">
        <f t="shared" si="22"/>
        <v>94.73684210526314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>
        <v>1</v>
      </c>
      <c r="C85" s="21"/>
      <c r="D85" s="21"/>
      <c r="E85" s="21"/>
      <c r="F85" s="21"/>
      <c r="G85" s="21">
        <v>1</v>
      </c>
      <c r="H85" s="21"/>
      <c r="I85" s="21"/>
      <c r="J85" s="19">
        <f t="shared" si="19"/>
        <v>1</v>
      </c>
      <c r="K85" s="19">
        <f t="shared" si="20"/>
        <v>1</v>
      </c>
      <c r="L85" s="19">
        <f t="shared" si="25"/>
        <v>39</v>
      </c>
      <c r="M85" s="19">
        <f t="shared" si="26"/>
        <v>53</v>
      </c>
      <c r="N85" s="15">
        <f t="shared" si="21"/>
        <v>0.8210526315789474</v>
      </c>
      <c r="O85" s="22">
        <f t="shared" si="27"/>
        <v>37.768421052631595</v>
      </c>
      <c r="P85" s="15">
        <f t="shared" si="22"/>
        <v>96.84210526315788</v>
      </c>
      <c r="Q85" s="19">
        <f t="shared" si="23"/>
        <v>2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5"/>
        <v>39</v>
      </c>
      <c r="M86" s="19">
        <f t="shared" si="26"/>
        <v>53</v>
      </c>
      <c r="N86" s="15">
        <f t="shared" si="21"/>
        <v>0</v>
      </c>
      <c r="O86" s="22">
        <f t="shared" si="27"/>
        <v>37.768421052631595</v>
      </c>
      <c r="P86" s="15">
        <f t="shared" si="22"/>
        <v>96.84210526315788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/>
      <c r="C87" s="26"/>
      <c r="D87" s="21"/>
      <c r="E87" s="26"/>
      <c r="F87" s="21"/>
      <c r="G87" s="21">
        <v>1</v>
      </c>
      <c r="H87" s="21"/>
      <c r="I87" s="21"/>
      <c r="J87" s="19">
        <f t="shared" si="19"/>
        <v>0</v>
      </c>
      <c r="K87" s="19">
        <f t="shared" si="20"/>
        <v>1</v>
      </c>
      <c r="L87" s="19">
        <f t="shared" si="25"/>
        <v>39</v>
      </c>
      <c r="M87" s="19">
        <f t="shared" si="26"/>
        <v>54</v>
      </c>
      <c r="N87" s="15">
        <f t="shared" si="21"/>
        <v>0.4105263157894737</v>
      </c>
      <c r="O87" s="22">
        <f t="shared" si="27"/>
        <v>38.17894736842107</v>
      </c>
      <c r="P87" s="15">
        <f t="shared" si="22"/>
        <v>97.89473684210526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5"/>
        <v>39</v>
      </c>
      <c r="M88" s="19">
        <f t="shared" si="26"/>
        <v>54</v>
      </c>
      <c r="N88" s="15">
        <f t="shared" si="21"/>
        <v>0</v>
      </c>
      <c r="O88" s="22">
        <f t="shared" si="27"/>
        <v>38.17894736842107</v>
      </c>
      <c r="P88" s="15">
        <f t="shared" si="22"/>
        <v>97.89473684210526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5"/>
        <v>39</v>
      </c>
      <c r="M89" s="19">
        <f t="shared" si="26"/>
        <v>54</v>
      </c>
      <c r="N89" s="15">
        <f t="shared" si="21"/>
        <v>0</v>
      </c>
      <c r="O89" s="22">
        <f t="shared" si="27"/>
        <v>38.17894736842107</v>
      </c>
      <c r="P89" s="15">
        <f t="shared" si="22"/>
        <v>97.89473684210526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>
        <v>1</v>
      </c>
      <c r="H90" s="21"/>
      <c r="I90" s="21"/>
      <c r="J90" s="19">
        <f t="shared" si="19"/>
        <v>0</v>
      </c>
      <c r="K90" s="19">
        <f t="shared" si="20"/>
        <v>1</v>
      </c>
      <c r="L90" s="19">
        <f t="shared" si="25"/>
        <v>39</v>
      </c>
      <c r="M90" s="19">
        <f t="shared" si="26"/>
        <v>55</v>
      </c>
      <c r="N90" s="15">
        <f t="shared" si="21"/>
        <v>0.4105263157894737</v>
      </c>
      <c r="O90" s="22">
        <f t="shared" si="27"/>
        <v>38.589473684210546</v>
      </c>
      <c r="P90" s="15">
        <f t="shared" si="22"/>
        <v>98.94736842105263</v>
      </c>
      <c r="Q90" s="19">
        <f t="shared" si="23"/>
        <v>1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5"/>
        <v>39</v>
      </c>
      <c r="M91" s="19">
        <f t="shared" si="26"/>
        <v>55</v>
      </c>
      <c r="N91" s="15">
        <f t="shared" si="21"/>
        <v>0</v>
      </c>
      <c r="O91" s="22">
        <f t="shared" si="27"/>
        <v>38.589473684210546</v>
      </c>
      <c r="P91" s="15">
        <f t="shared" si="22"/>
        <v>98.94736842105263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5"/>
        <v>39</v>
      </c>
      <c r="M92" s="19">
        <f t="shared" si="26"/>
        <v>55</v>
      </c>
      <c r="N92" s="15">
        <f t="shared" si="21"/>
        <v>0</v>
      </c>
      <c r="O92" s="22">
        <f t="shared" si="27"/>
        <v>38.589473684210546</v>
      </c>
      <c r="P92" s="15">
        <f t="shared" si="22"/>
        <v>98.94736842105263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5"/>
        <v>39</v>
      </c>
      <c r="M93" s="19">
        <f t="shared" si="26"/>
        <v>55</v>
      </c>
      <c r="N93" s="15">
        <f t="shared" si="21"/>
        <v>0</v>
      </c>
      <c r="O93" s="22">
        <f t="shared" si="27"/>
        <v>38.589473684210546</v>
      </c>
      <c r="P93" s="15">
        <f t="shared" si="22"/>
        <v>98.94736842105263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>
        <v>1</v>
      </c>
      <c r="H94" s="21"/>
      <c r="I94" s="21"/>
      <c r="J94" s="19">
        <f t="shared" si="19"/>
        <v>0</v>
      </c>
      <c r="K94" s="19">
        <f t="shared" si="20"/>
        <v>1</v>
      </c>
      <c r="L94" s="19">
        <f t="shared" si="25"/>
        <v>39</v>
      </c>
      <c r="M94" s="19">
        <f t="shared" si="26"/>
        <v>56</v>
      </c>
      <c r="N94" s="15">
        <f t="shared" si="21"/>
        <v>0.4105263157894737</v>
      </c>
      <c r="O94" s="22">
        <f t="shared" si="27"/>
        <v>39.00000000000002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8" ref="B96:K96">SUM(B4:B94)</f>
        <v>18</v>
      </c>
      <c r="C96" s="19">
        <f t="shared" si="28"/>
        <v>21</v>
      </c>
      <c r="D96" s="19">
        <f t="shared" si="28"/>
        <v>0</v>
      </c>
      <c r="E96" s="19">
        <f t="shared" si="28"/>
        <v>0</v>
      </c>
      <c r="F96" s="19">
        <f t="shared" si="28"/>
        <v>9</v>
      </c>
      <c r="G96" s="19">
        <f t="shared" si="28"/>
        <v>47</v>
      </c>
      <c r="H96" s="19">
        <f t="shared" si="28"/>
        <v>0</v>
      </c>
      <c r="I96" s="19">
        <f t="shared" si="28"/>
        <v>0</v>
      </c>
      <c r="J96" s="19">
        <f t="shared" si="28"/>
        <v>39</v>
      </c>
      <c r="K96" s="19">
        <f t="shared" si="28"/>
        <v>56</v>
      </c>
      <c r="L96" s="19"/>
      <c r="M96" s="19"/>
      <c r="N96" s="19">
        <f>SUM(N4:N94)</f>
        <v>39.00000000000002</v>
      </c>
      <c r="O96" s="19"/>
      <c r="P96" s="19"/>
      <c r="Q96" s="19">
        <f>SUM(Q4:Q94)</f>
        <v>95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1">
      <selection activeCell="G104" sqref="G10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60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1997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151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151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L36">L4+J5</f>
        <v>0</v>
      </c>
      <c r="M5" s="19">
        <f aca="true" t="shared" si="8" ref="M5:M36">M4+K5</f>
        <v>0</v>
      </c>
      <c r="N5" s="15">
        <f t="shared" si="2"/>
        <v>0</v>
      </c>
      <c r="O5" s="22">
        <f aca="true" t="shared" si="9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0.33774834437086093</v>
      </c>
      <c r="AA5" s="15">
        <f t="shared" si="6"/>
        <v>0.6622516556291391</v>
      </c>
      <c r="AB5" s="22">
        <f>SUM(Q11:Q17)+SUM(R11:R17)</f>
        <v>1</v>
      </c>
      <c r="AC5" s="22">
        <f>100*SUM(Q11:Q17)/AB5</f>
        <v>100</v>
      </c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8"/>
        <v>0</v>
      </c>
      <c r="N6" s="15">
        <f t="shared" si="2"/>
        <v>0</v>
      </c>
      <c r="O6" s="22">
        <f t="shared" si="9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151</v>
      </c>
      <c r="W6" s="14"/>
      <c r="X6" s="24" t="s">
        <v>42</v>
      </c>
      <c r="Z6" s="22">
        <f>SUM(N18:N24)</f>
        <v>0.6754966887417219</v>
      </c>
      <c r="AA6" s="15">
        <f t="shared" si="6"/>
        <v>1.3245033112582782</v>
      </c>
      <c r="AB6" s="22">
        <f>SUM(Q18:Q24)+SUM(R18:R24)</f>
        <v>2</v>
      </c>
      <c r="AC6" s="22">
        <f>100*SUM(Q18:Q24)/AB6</f>
        <v>100</v>
      </c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8"/>
        <v>0</v>
      </c>
      <c r="N7" s="15">
        <f t="shared" si="2"/>
        <v>0</v>
      </c>
      <c r="O7" s="22">
        <f t="shared" si="9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7.768211920529802</v>
      </c>
      <c r="AA7" s="15">
        <f t="shared" si="6"/>
        <v>15.231788079470203</v>
      </c>
      <c r="AB7" s="22">
        <f>SUM(Q25:Q31)+SUM(R25:R31)</f>
        <v>23</v>
      </c>
      <c r="AC7" s="22">
        <f>100*SUM(Q25:Q31)/AB7</f>
        <v>100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8"/>
        <v>0</v>
      </c>
      <c r="N8" s="15">
        <f t="shared" si="2"/>
        <v>0</v>
      </c>
      <c r="O8" s="22">
        <f t="shared" si="9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5.403973509933775</v>
      </c>
      <c r="AA8" s="15">
        <f t="shared" si="6"/>
        <v>10.596026490066226</v>
      </c>
      <c r="AB8" s="22">
        <f>SUM(Q32:Q38)+SUM(R32:R38)</f>
        <v>16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8"/>
        <v>0</v>
      </c>
      <c r="N9" s="15">
        <f t="shared" si="2"/>
        <v>0</v>
      </c>
      <c r="O9" s="22">
        <f t="shared" si="9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3.377483443708609</v>
      </c>
      <c r="AA9" s="15">
        <f t="shared" si="6"/>
        <v>6.622516556291392</v>
      </c>
      <c r="AB9" s="22">
        <f>SUM(Q39:Q45)+SUM(R39:R45)</f>
        <v>10</v>
      </c>
      <c r="AC9" s="22">
        <f>100*SUM(Q39:Q45)/AB9</f>
        <v>100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8"/>
        <v>0</v>
      </c>
      <c r="N10" s="15">
        <f t="shared" si="2"/>
        <v>0</v>
      </c>
      <c r="O10" s="22">
        <f t="shared" si="9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82.35294117647058</v>
      </c>
      <c r="W10" s="14"/>
      <c r="X10" s="25" t="s">
        <v>48</v>
      </c>
      <c r="Z10" s="22">
        <f>SUM(N46:N52)</f>
        <v>6.417218543046358</v>
      </c>
      <c r="AA10" s="15">
        <f t="shared" si="6"/>
        <v>12.582781456953645</v>
      </c>
      <c r="AB10" s="22">
        <f>SUM(Q46:Q52)+SUM(R46:R52)</f>
        <v>19</v>
      </c>
      <c r="AC10" s="22">
        <f>100*SUM(Q46:Q52)/AB10</f>
        <v>100</v>
      </c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8"/>
        <v>0</v>
      </c>
      <c r="N11" s="15">
        <f t="shared" si="2"/>
        <v>0</v>
      </c>
      <c r="O11" s="22">
        <f t="shared" si="9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85</v>
      </c>
      <c r="W11" s="14"/>
      <c r="Y11" s="25" t="s">
        <v>49</v>
      </c>
      <c r="Z11" s="22">
        <f>SUM(N53:N59)</f>
        <v>3.039735099337748</v>
      </c>
      <c r="AA11" s="15">
        <f t="shared" si="6"/>
        <v>5.960264900662253</v>
      </c>
      <c r="AB11" s="22">
        <f>SUM(Q53:Q59)+SUM(R53:R59)</f>
        <v>9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8"/>
        <v>0</v>
      </c>
      <c r="N12" s="15">
        <f t="shared" si="2"/>
        <v>0</v>
      </c>
      <c r="O12" s="22">
        <f t="shared" si="9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84.10596026490066</v>
      </c>
      <c r="W12" s="14"/>
      <c r="X12" s="25" t="s">
        <v>51</v>
      </c>
      <c r="Z12" s="22">
        <f>SUM(N60:N66)</f>
        <v>13.172185430463575</v>
      </c>
      <c r="AA12" s="15">
        <f t="shared" si="6"/>
        <v>25.827814569536425</v>
      </c>
      <c r="AB12" s="22">
        <f>SUM(Q60:Q66)+SUM(R60:R66)</f>
        <v>39</v>
      </c>
      <c r="AC12" s="22">
        <f>100*SUM(Q60:Q66)/AB12</f>
        <v>100</v>
      </c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8"/>
        <v>0</v>
      </c>
      <c r="N13" s="15">
        <f t="shared" si="2"/>
        <v>0</v>
      </c>
      <c r="O13" s="22">
        <f t="shared" si="9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5.066225165562914</v>
      </c>
      <c r="AA13" s="15">
        <f t="shared" si="6"/>
        <v>9.933774834437088</v>
      </c>
      <c r="AB13" s="22">
        <f>SUM(Q67:Q73)+SUM(R67:R73)</f>
        <v>15</v>
      </c>
      <c r="AC13" s="22">
        <f>100*SUM(Q67:Q73)/AB13</f>
        <v>100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8"/>
        <v>0</v>
      </c>
      <c r="N14" s="15">
        <f t="shared" si="2"/>
        <v>0</v>
      </c>
      <c r="O14" s="22">
        <f t="shared" si="9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3.0397350993377485</v>
      </c>
      <c r="AA14" s="15">
        <f t="shared" si="6"/>
        <v>5.960264900662253</v>
      </c>
      <c r="AB14" s="22">
        <f>SUM(Q74:Q80)+SUM(R74:R80)</f>
        <v>9</v>
      </c>
      <c r="AC14" s="22">
        <f>100*SUM(Q74:Q80)/AB14</f>
        <v>100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8"/>
        <v>0</v>
      </c>
      <c r="N15" s="15">
        <f t="shared" si="2"/>
        <v>0</v>
      </c>
      <c r="O15" s="22">
        <f t="shared" si="9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2.7019867549668874</v>
      </c>
      <c r="AA15" s="15">
        <f t="shared" si="6"/>
        <v>5.298013245033113</v>
      </c>
      <c r="AB15" s="22">
        <f>SUM(Q81:Q87)+SUM(R81:R87)</f>
        <v>8</v>
      </c>
      <c r="AC15" s="22">
        <f>100*SUM(Q81:Q87)/AB15</f>
        <v>100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8"/>
        <v>0</v>
      </c>
      <c r="N16" s="15">
        <f t="shared" si="2"/>
        <v>0</v>
      </c>
      <c r="O16" s="22">
        <f t="shared" si="9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0</v>
      </c>
      <c r="AC16" s="22" t="e">
        <f>100*SUM(Q88:Q94)/AB16</f>
        <v>#DIV/0!</v>
      </c>
    </row>
    <row r="17" spans="1:29" ht="15">
      <c r="A17" s="20">
        <v>32585</v>
      </c>
      <c r="B17" s="26"/>
      <c r="C17" s="26"/>
      <c r="D17" s="26"/>
      <c r="E17" s="26"/>
      <c r="F17" s="26"/>
      <c r="G17" s="26">
        <v>1</v>
      </c>
      <c r="H17" s="21"/>
      <c r="I17" s="21"/>
      <c r="J17" s="19">
        <f t="shared" si="0"/>
        <v>0</v>
      </c>
      <c r="K17" s="19">
        <f t="shared" si="1"/>
        <v>1</v>
      </c>
      <c r="L17" s="19">
        <f t="shared" si="7"/>
        <v>0</v>
      </c>
      <c r="M17" s="19">
        <f t="shared" si="8"/>
        <v>1</v>
      </c>
      <c r="N17" s="15">
        <f t="shared" si="2"/>
        <v>0.33774834437086093</v>
      </c>
      <c r="O17" s="22">
        <f t="shared" si="9"/>
        <v>0.33774834437086093</v>
      </c>
      <c r="P17" s="15">
        <f t="shared" si="3"/>
        <v>0.6622516556291391</v>
      </c>
      <c r="Q17" s="19">
        <f t="shared" si="4"/>
        <v>1</v>
      </c>
      <c r="R17" s="19">
        <f t="shared" si="5"/>
        <v>0</v>
      </c>
      <c r="T17" s="18"/>
      <c r="X17" s="14"/>
      <c r="Y17" s="18" t="s">
        <v>56</v>
      </c>
      <c r="Z17" s="19">
        <f>SUM(Z4:Z16)</f>
        <v>50.99999999999999</v>
      </c>
      <c r="AA17" s="19">
        <f>SUM(AA4:AA16)</f>
        <v>100.00000000000003</v>
      </c>
      <c r="AB17" s="19">
        <f>SUM(AB4:AB16)</f>
        <v>151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8"/>
        <v>1</v>
      </c>
      <c r="N18" s="15">
        <f t="shared" si="2"/>
        <v>0</v>
      </c>
      <c r="O18" s="22">
        <f t="shared" si="9"/>
        <v>0.33774834437086093</v>
      </c>
      <c r="P18" s="15">
        <f t="shared" si="3"/>
        <v>0.6622516556291391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8"/>
        <v>1</v>
      </c>
      <c r="N19" s="15">
        <f t="shared" si="2"/>
        <v>0</v>
      </c>
      <c r="O19" s="22">
        <f t="shared" si="9"/>
        <v>0.33774834437086093</v>
      </c>
      <c r="P19" s="15">
        <f t="shared" si="3"/>
        <v>0.6622516556291391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8"/>
        <v>1</v>
      </c>
      <c r="N20" s="15">
        <f t="shared" si="2"/>
        <v>0</v>
      </c>
      <c r="O20" s="22">
        <f t="shared" si="9"/>
        <v>0.33774834437086093</v>
      </c>
      <c r="P20" s="15">
        <f t="shared" si="3"/>
        <v>0.6622516556291391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8"/>
        <v>1</v>
      </c>
      <c r="N21" s="15">
        <f t="shared" si="2"/>
        <v>0</v>
      </c>
      <c r="O21" s="22">
        <f t="shared" si="9"/>
        <v>0.33774834437086093</v>
      </c>
      <c r="P21" s="15">
        <f t="shared" si="3"/>
        <v>0.6622516556291391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8"/>
        <v>1</v>
      </c>
      <c r="N22" s="15">
        <f t="shared" si="2"/>
        <v>0</v>
      </c>
      <c r="O22" s="22">
        <f t="shared" si="9"/>
        <v>0.33774834437086093</v>
      </c>
      <c r="P22" s="15">
        <f t="shared" si="3"/>
        <v>0.6622516556291391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>
        <v>2</v>
      </c>
      <c r="H23" s="21"/>
      <c r="I23" s="21"/>
      <c r="J23" s="19">
        <f t="shared" si="0"/>
        <v>0</v>
      </c>
      <c r="K23" s="19">
        <f t="shared" si="1"/>
        <v>2</v>
      </c>
      <c r="L23" s="19">
        <f t="shared" si="7"/>
        <v>0</v>
      </c>
      <c r="M23" s="19">
        <f t="shared" si="8"/>
        <v>3</v>
      </c>
      <c r="N23" s="15">
        <f t="shared" si="2"/>
        <v>0.6754966887417219</v>
      </c>
      <c r="O23" s="22">
        <f t="shared" si="9"/>
        <v>1.0132450331125828</v>
      </c>
      <c r="P23" s="15">
        <f t="shared" si="3"/>
        <v>1.9867549668874176</v>
      </c>
      <c r="Q23" s="19">
        <f t="shared" si="4"/>
        <v>2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8"/>
        <v>3</v>
      </c>
      <c r="N24" s="15">
        <f t="shared" si="2"/>
        <v>0</v>
      </c>
      <c r="O24" s="22">
        <f t="shared" si="9"/>
        <v>1.0132450331125828</v>
      </c>
      <c r="P24" s="15">
        <f t="shared" si="3"/>
        <v>1.9867549668874176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t="shared" si="7"/>
        <v>0</v>
      </c>
      <c r="M25" s="19">
        <f t="shared" si="8"/>
        <v>3</v>
      </c>
      <c r="N25" s="15">
        <f t="shared" si="2"/>
        <v>0</v>
      </c>
      <c r="O25" s="22">
        <f t="shared" si="9"/>
        <v>1.0132450331125828</v>
      </c>
      <c r="P25" s="15">
        <f t="shared" si="3"/>
        <v>1.9867549668874176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7"/>
        <v>0</v>
      </c>
      <c r="M26" s="19">
        <f t="shared" si="8"/>
        <v>3</v>
      </c>
      <c r="N26" s="15">
        <f t="shared" si="2"/>
        <v>0</v>
      </c>
      <c r="O26" s="22">
        <f t="shared" si="9"/>
        <v>1.0132450331125828</v>
      </c>
      <c r="P26" s="15">
        <f t="shared" si="3"/>
        <v>1.9867549668874176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>
        <v>2</v>
      </c>
      <c r="C27" s="21">
        <v>3</v>
      </c>
      <c r="D27" s="21"/>
      <c r="E27" s="21"/>
      <c r="F27" s="21"/>
      <c r="G27" s="21">
        <v>4</v>
      </c>
      <c r="H27" s="21"/>
      <c r="I27" s="21"/>
      <c r="J27" s="19">
        <f t="shared" si="0"/>
        <v>5</v>
      </c>
      <c r="K27" s="19">
        <f t="shared" si="1"/>
        <v>4</v>
      </c>
      <c r="L27" s="19">
        <f t="shared" si="7"/>
        <v>5</v>
      </c>
      <c r="M27" s="19">
        <f t="shared" si="8"/>
        <v>7</v>
      </c>
      <c r="N27" s="15">
        <f t="shared" si="2"/>
        <v>3.0397350993377485</v>
      </c>
      <c r="O27" s="22">
        <f t="shared" si="9"/>
        <v>4.052980132450331</v>
      </c>
      <c r="P27" s="15">
        <f t="shared" si="3"/>
        <v>7.94701986754967</v>
      </c>
      <c r="Q27" s="19">
        <f t="shared" si="4"/>
        <v>9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7"/>
        <v>5</v>
      </c>
      <c r="M28" s="19">
        <f t="shared" si="8"/>
        <v>7</v>
      </c>
      <c r="N28" s="15">
        <f t="shared" si="2"/>
        <v>0</v>
      </c>
      <c r="O28" s="22">
        <f t="shared" si="9"/>
        <v>4.052980132450331</v>
      </c>
      <c r="P28" s="15">
        <f t="shared" si="3"/>
        <v>7.94701986754967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>
        <v>2</v>
      </c>
      <c r="C29" s="21">
        <v>1</v>
      </c>
      <c r="D29" s="21"/>
      <c r="E29" s="21"/>
      <c r="F29" s="21">
        <v>1</v>
      </c>
      <c r="G29" s="21">
        <v>5</v>
      </c>
      <c r="H29" s="21"/>
      <c r="I29" s="21"/>
      <c r="J29" s="19">
        <f t="shared" si="0"/>
        <v>3</v>
      </c>
      <c r="K29" s="19">
        <f t="shared" si="1"/>
        <v>6</v>
      </c>
      <c r="L29" s="19">
        <f t="shared" si="7"/>
        <v>8</v>
      </c>
      <c r="M29" s="19">
        <f t="shared" si="8"/>
        <v>13</v>
      </c>
      <c r="N29" s="15">
        <f t="shared" si="2"/>
        <v>3.0397350993377485</v>
      </c>
      <c r="O29" s="22">
        <f t="shared" si="9"/>
        <v>7.09271523178808</v>
      </c>
      <c r="P29" s="15">
        <f t="shared" si="3"/>
        <v>13.907284768211923</v>
      </c>
      <c r="Q29" s="19">
        <f t="shared" si="4"/>
        <v>9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7"/>
        <v>8</v>
      </c>
      <c r="M30" s="19">
        <f t="shared" si="8"/>
        <v>13</v>
      </c>
      <c r="N30" s="15">
        <f t="shared" si="2"/>
        <v>0</v>
      </c>
      <c r="O30" s="22">
        <f t="shared" si="9"/>
        <v>7.09271523178808</v>
      </c>
      <c r="P30" s="15">
        <f t="shared" si="3"/>
        <v>13.907284768211923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>
        <v>1</v>
      </c>
      <c r="D31" s="26"/>
      <c r="E31" s="21"/>
      <c r="F31" s="26">
        <v>1</v>
      </c>
      <c r="G31" s="26">
        <v>3</v>
      </c>
      <c r="H31" s="21"/>
      <c r="I31" s="26"/>
      <c r="J31" s="19">
        <f t="shared" si="0"/>
        <v>1</v>
      </c>
      <c r="K31" s="19">
        <f t="shared" si="1"/>
        <v>4</v>
      </c>
      <c r="L31" s="19">
        <f t="shared" si="7"/>
        <v>9</v>
      </c>
      <c r="M31" s="19">
        <f t="shared" si="8"/>
        <v>17</v>
      </c>
      <c r="N31" s="15">
        <f t="shared" si="2"/>
        <v>1.6887417218543046</v>
      </c>
      <c r="O31" s="22">
        <f t="shared" si="9"/>
        <v>8.781456953642385</v>
      </c>
      <c r="P31" s="15">
        <f t="shared" si="3"/>
        <v>17.21854304635762</v>
      </c>
      <c r="Q31" s="19">
        <f t="shared" si="4"/>
        <v>5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7"/>
        <v>9</v>
      </c>
      <c r="M32" s="19">
        <f t="shared" si="8"/>
        <v>17</v>
      </c>
      <c r="N32" s="15">
        <f t="shared" si="2"/>
        <v>0</v>
      </c>
      <c r="O32" s="22">
        <f t="shared" si="9"/>
        <v>8.781456953642385</v>
      </c>
      <c r="P32" s="15">
        <f t="shared" si="3"/>
        <v>17.21854304635762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7"/>
        <v>9</v>
      </c>
      <c r="M33" s="19">
        <f t="shared" si="8"/>
        <v>17</v>
      </c>
      <c r="N33" s="15">
        <f t="shared" si="2"/>
        <v>0</v>
      </c>
      <c r="O33" s="22">
        <f t="shared" si="9"/>
        <v>8.781456953642385</v>
      </c>
      <c r="P33" s="15">
        <f t="shared" si="3"/>
        <v>17.21854304635762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/>
      <c r="C34" s="26">
        <v>1</v>
      </c>
      <c r="D34" s="26"/>
      <c r="E34" s="26"/>
      <c r="F34" s="21">
        <v>1</v>
      </c>
      <c r="G34" s="26">
        <v>8</v>
      </c>
      <c r="H34" s="21"/>
      <c r="I34" s="21"/>
      <c r="J34" s="19">
        <f t="shared" si="0"/>
        <v>1</v>
      </c>
      <c r="K34" s="19">
        <f t="shared" si="1"/>
        <v>9</v>
      </c>
      <c r="L34" s="19">
        <f t="shared" si="7"/>
        <v>10</v>
      </c>
      <c r="M34" s="19">
        <f t="shared" si="8"/>
        <v>26</v>
      </c>
      <c r="N34" s="15">
        <f t="shared" si="2"/>
        <v>3.377483443708609</v>
      </c>
      <c r="O34" s="22">
        <f t="shared" si="9"/>
        <v>12.158940397350994</v>
      </c>
      <c r="P34" s="15">
        <f t="shared" si="3"/>
        <v>23.84105960264901</v>
      </c>
      <c r="Q34" s="19">
        <f t="shared" si="4"/>
        <v>10</v>
      </c>
      <c r="R34" s="19">
        <f t="shared" si="5"/>
        <v>0</v>
      </c>
    </row>
    <row r="35" spans="1:18" ht="15">
      <c r="A35" s="20">
        <v>32603</v>
      </c>
      <c r="B35" s="21"/>
      <c r="C35" s="21"/>
      <c r="D35" s="21"/>
      <c r="E35" s="21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7"/>
        <v>10</v>
      </c>
      <c r="M35" s="19">
        <f t="shared" si="8"/>
        <v>26</v>
      </c>
      <c r="N35" s="15">
        <f t="shared" si="2"/>
        <v>0</v>
      </c>
      <c r="O35" s="22">
        <f t="shared" si="9"/>
        <v>12.158940397350994</v>
      </c>
      <c r="P35" s="15">
        <f t="shared" si="3"/>
        <v>23.84105960264901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7"/>
        <v>10</v>
      </c>
      <c r="M36" s="19">
        <f t="shared" si="8"/>
        <v>26</v>
      </c>
      <c r="N36" s="15">
        <f aca="true" t="shared" si="12" ref="N36:N67">(+J36+K36)*($J$96/($J$96+$K$96))</f>
        <v>0</v>
      </c>
      <c r="O36" s="22">
        <f t="shared" si="9"/>
        <v>12.158940397350994</v>
      </c>
      <c r="P36" s="15">
        <f aca="true" t="shared" si="13" ref="P36:P67">O36*100/$N$96</f>
        <v>23.84105960264901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>
        <v>1</v>
      </c>
      <c r="C37" s="21">
        <v>1</v>
      </c>
      <c r="D37" s="21"/>
      <c r="E37" s="21"/>
      <c r="F37" s="21"/>
      <c r="G37" s="21">
        <v>3</v>
      </c>
      <c r="H37" s="21"/>
      <c r="I37" s="21"/>
      <c r="J37" s="19">
        <f t="shared" si="10"/>
        <v>2</v>
      </c>
      <c r="K37" s="19">
        <f t="shared" si="11"/>
        <v>3</v>
      </c>
      <c r="L37" s="19">
        <f aca="true" t="shared" si="16" ref="L37:L68">L36+J37</f>
        <v>12</v>
      </c>
      <c r="M37" s="19">
        <f aca="true" t="shared" si="17" ref="M37:M68">M36+K37</f>
        <v>29</v>
      </c>
      <c r="N37" s="15">
        <f t="shared" si="12"/>
        <v>1.6887417218543046</v>
      </c>
      <c r="O37" s="22">
        <f aca="true" t="shared" si="18" ref="O37:O68">O36+N37</f>
        <v>13.847682119205299</v>
      </c>
      <c r="P37" s="15">
        <f t="shared" si="13"/>
        <v>27.15231788079471</v>
      </c>
      <c r="Q37" s="19">
        <f t="shared" si="14"/>
        <v>5</v>
      </c>
      <c r="R37" s="19">
        <f t="shared" si="15"/>
        <v>0</v>
      </c>
    </row>
    <row r="38" spans="1:18" ht="15">
      <c r="A38" s="20">
        <v>32606</v>
      </c>
      <c r="B38" s="26"/>
      <c r="C38" s="26"/>
      <c r="D38" s="21"/>
      <c r="E38" s="21"/>
      <c r="F38" s="21"/>
      <c r="G38" s="26">
        <v>1</v>
      </c>
      <c r="H38" s="21"/>
      <c r="I38" s="21"/>
      <c r="J38" s="19">
        <f t="shared" si="10"/>
        <v>0</v>
      </c>
      <c r="K38" s="19">
        <f t="shared" si="11"/>
        <v>1</v>
      </c>
      <c r="L38" s="19">
        <f t="shared" si="16"/>
        <v>12</v>
      </c>
      <c r="M38" s="19">
        <f t="shared" si="17"/>
        <v>30</v>
      </c>
      <c r="N38" s="15">
        <f t="shared" si="12"/>
        <v>0.33774834437086093</v>
      </c>
      <c r="O38" s="22">
        <f t="shared" si="18"/>
        <v>14.185430463576159</v>
      </c>
      <c r="P38" s="15">
        <f t="shared" si="13"/>
        <v>27.814569536423843</v>
      </c>
      <c r="Q38" s="19">
        <f t="shared" si="14"/>
        <v>1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16"/>
        <v>12</v>
      </c>
      <c r="M39" s="19">
        <f t="shared" si="17"/>
        <v>30</v>
      </c>
      <c r="N39" s="15">
        <f t="shared" si="12"/>
        <v>0</v>
      </c>
      <c r="O39" s="22">
        <f t="shared" si="18"/>
        <v>14.185430463576159</v>
      </c>
      <c r="P39" s="15">
        <f t="shared" si="13"/>
        <v>27.814569536423843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/>
      <c r="D40" s="21"/>
      <c r="E40" s="21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16"/>
        <v>12</v>
      </c>
      <c r="M40" s="19">
        <f t="shared" si="17"/>
        <v>30</v>
      </c>
      <c r="N40" s="15">
        <f t="shared" si="12"/>
        <v>0</v>
      </c>
      <c r="O40" s="22">
        <f t="shared" si="18"/>
        <v>14.185430463576159</v>
      </c>
      <c r="P40" s="15">
        <f t="shared" si="13"/>
        <v>27.814569536423843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21"/>
      <c r="C41" s="26">
        <v>2</v>
      </c>
      <c r="D41" s="26"/>
      <c r="E41" s="27"/>
      <c r="F41" s="21"/>
      <c r="G41" s="26">
        <v>5</v>
      </c>
      <c r="H41" s="21"/>
      <c r="I41" s="21"/>
      <c r="J41" s="19">
        <f t="shared" si="10"/>
        <v>2</v>
      </c>
      <c r="K41" s="19">
        <f t="shared" si="11"/>
        <v>5</v>
      </c>
      <c r="L41" s="19">
        <f t="shared" si="16"/>
        <v>14</v>
      </c>
      <c r="M41" s="19">
        <f t="shared" si="17"/>
        <v>35</v>
      </c>
      <c r="N41" s="15">
        <f t="shared" si="12"/>
        <v>2.3642384105960264</v>
      </c>
      <c r="O41" s="22">
        <f t="shared" si="18"/>
        <v>16.549668874172184</v>
      </c>
      <c r="P41" s="15">
        <f t="shared" si="13"/>
        <v>32.450331125827816</v>
      </c>
      <c r="Q41" s="19">
        <f t="shared" si="14"/>
        <v>7</v>
      </c>
      <c r="R41" s="19">
        <f t="shared" si="15"/>
        <v>0</v>
      </c>
    </row>
    <row r="42" spans="1:18" ht="15">
      <c r="A42" s="20">
        <v>32610</v>
      </c>
      <c r="B42" s="21"/>
      <c r="C42" s="21"/>
      <c r="D42" s="21"/>
      <c r="E42" s="21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16"/>
        <v>14</v>
      </c>
      <c r="M42" s="19">
        <f t="shared" si="17"/>
        <v>35</v>
      </c>
      <c r="N42" s="15">
        <f t="shared" si="12"/>
        <v>0</v>
      </c>
      <c r="O42" s="22">
        <f t="shared" si="18"/>
        <v>16.549668874172184</v>
      </c>
      <c r="P42" s="15">
        <f t="shared" si="13"/>
        <v>32.450331125827816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21"/>
      <c r="C43" s="21"/>
      <c r="D43" s="21"/>
      <c r="E43" s="21"/>
      <c r="F43" s="21"/>
      <c r="G43" s="21"/>
      <c r="H43" s="21"/>
      <c r="I43" s="21"/>
      <c r="J43" s="19">
        <f t="shared" si="10"/>
        <v>0</v>
      </c>
      <c r="K43" s="19">
        <f t="shared" si="11"/>
        <v>0</v>
      </c>
      <c r="L43" s="19">
        <f t="shared" si="16"/>
        <v>14</v>
      </c>
      <c r="M43" s="19">
        <f t="shared" si="17"/>
        <v>35</v>
      </c>
      <c r="N43" s="15">
        <f t="shared" si="12"/>
        <v>0</v>
      </c>
      <c r="O43" s="22">
        <f t="shared" si="18"/>
        <v>16.549668874172184</v>
      </c>
      <c r="P43" s="15">
        <f t="shared" si="13"/>
        <v>32.450331125827816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1"/>
      <c r="C44" s="21"/>
      <c r="D44" s="21"/>
      <c r="E44" s="21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16"/>
        <v>14</v>
      </c>
      <c r="M44" s="19">
        <f t="shared" si="17"/>
        <v>35</v>
      </c>
      <c r="N44" s="15">
        <f t="shared" si="12"/>
        <v>0</v>
      </c>
      <c r="O44" s="22">
        <f t="shared" si="18"/>
        <v>16.549668874172184</v>
      </c>
      <c r="P44" s="15">
        <f t="shared" si="13"/>
        <v>32.450331125827816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26"/>
      <c r="C45" s="26"/>
      <c r="D45" s="21"/>
      <c r="E45" s="21"/>
      <c r="F45" s="21"/>
      <c r="G45" s="26">
        <v>3</v>
      </c>
      <c r="H45" s="21"/>
      <c r="I45" s="21"/>
      <c r="J45" s="19">
        <f t="shared" si="10"/>
        <v>0</v>
      </c>
      <c r="K45" s="19">
        <f t="shared" si="11"/>
        <v>3</v>
      </c>
      <c r="L45" s="19">
        <f t="shared" si="16"/>
        <v>14</v>
      </c>
      <c r="M45" s="19">
        <f t="shared" si="17"/>
        <v>38</v>
      </c>
      <c r="N45" s="15">
        <f t="shared" si="12"/>
        <v>1.0132450331125828</v>
      </c>
      <c r="O45" s="22">
        <f t="shared" si="18"/>
        <v>17.562913907284766</v>
      </c>
      <c r="P45" s="15">
        <f t="shared" si="13"/>
        <v>34.437086092715234</v>
      </c>
      <c r="Q45" s="19">
        <f t="shared" si="14"/>
        <v>3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6"/>
        <v>14</v>
      </c>
      <c r="M46" s="19">
        <f t="shared" si="17"/>
        <v>38</v>
      </c>
      <c r="N46" s="15">
        <f t="shared" si="12"/>
        <v>0</v>
      </c>
      <c r="O46" s="22">
        <f t="shared" si="18"/>
        <v>17.562913907284766</v>
      </c>
      <c r="P46" s="15">
        <f t="shared" si="13"/>
        <v>34.437086092715234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6"/>
        <v>14</v>
      </c>
      <c r="M47" s="19">
        <f t="shared" si="17"/>
        <v>38</v>
      </c>
      <c r="N47" s="15">
        <f t="shared" si="12"/>
        <v>0</v>
      </c>
      <c r="O47" s="22">
        <f t="shared" si="18"/>
        <v>17.562913907284766</v>
      </c>
      <c r="P47" s="15">
        <f t="shared" si="13"/>
        <v>34.437086092715234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>
        <v>2</v>
      </c>
      <c r="H48" s="21"/>
      <c r="I48" s="21"/>
      <c r="J48" s="19">
        <f t="shared" si="10"/>
        <v>0</v>
      </c>
      <c r="K48" s="19">
        <f t="shared" si="11"/>
        <v>2</v>
      </c>
      <c r="L48" s="19">
        <f t="shared" si="16"/>
        <v>14</v>
      </c>
      <c r="M48" s="19">
        <f t="shared" si="17"/>
        <v>40</v>
      </c>
      <c r="N48" s="15">
        <f t="shared" si="12"/>
        <v>0.6754966887417219</v>
      </c>
      <c r="O48" s="22">
        <f t="shared" si="18"/>
        <v>18.238410596026487</v>
      </c>
      <c r="P48" s="15">
        <f t="shared" si="13"/>
        <v>35.76158940397351</v>
      </c>
      <c r="Q48" s="19">
        <f t="shared" si="14"/>
        <v>2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6"/>
        <v>14</v>
      </c>
      <c r="M49" s="19">
        <f t="shared" si="17"/>
        <v>40</v>
      </c>
      <c r="N49" s="15">
        <f t="shared" si="12"/>
        <v>0</v>
      </c>
      <c r="O49" s="22">
        <f t="shared" si="18"/>
        <v>18.238410596026487</v>
      </c>
      <c r="P49" s="15">
        <f t="shared" si="13"/>
        <v>35.76158940397351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6"/>
        <v>14</v>
      </c>
      <c r="M50" s="19">
        <f t="shared" si="17"/>
        <v>40</v>
      </c>
      <c r="N50" s="15">
        <f t="shared" si="12"/>
        <v>0</v>
      </c>
      <c r="O50" s="22">
        <f t="shared" si="18"/>
        <v>18.238410596026487</v>
      </c>
      <c r="P50" s="15">
        <f t="shared" si="13"/>
        <v>35.76158940397351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>
        <v>1</v>
      </c>
      <c r="C51" s="21">
        <v>4</v>
      </c>
      <c r="D51" s="21"/>
      <c r="E51" s="21"/>
      <c r="F51" s="21"/>
      <c r="G51" s="21">
        <v>10</v>
      </c>
      <c r="H51" s="21"/>
      <c r="I51" s="21"/>
      <c r="J51" s="19">
        <f t="shared" si="10"/>
        <v>5</v>
      </c>
      <c r="K51" s="19">
        <f t="shared" si="11"/>
        <v>10</v>
      </c>
      <c r="L51" s="19">
        <f t="shared" si="16"/>
        <v>19</v>
      </c>
      <c r="M51" s="19">
        <f t="shared" si="17"/>
        <v>50</v>
      </c>
      <c r="N51" s="15">
        <f t="shared" si="12"/>
        <v>5.066225165562914</v>
      </c>
      <c r="O51" s="22">
        <f t="shared" si="18"/>
        <v>23.304635761589402</v>
      </c>
      <c r="P51" s="15">
        <f t="shared" si="13"/>
        <v>45.6953642384106</v>
      </c>
      <c r="Q51" s="19">
        <f t="shared" si="14"/>
        <v>15</v>
      </c>
      <c r="R51" s="19">
        <f t="shared" si="15"/>
        <v>0</v>
      </c>
    </row>
    <row r="52" spans="1:18" ht="15">
      <c r="A52" s="20">
        <v>32620</v>
      </c>
      <c r="B52" s="21"/>
      <c r="C52" s="26">
        <v>1</v>
      </c>
      <c r="D52" s="21"/>
      <c r="E52" s="21"/>
      <c r="F52" s="21">
        <v>1</v>
      </c>
      <c r="G52" s="26"/>
      <c r="H52" s="21"/>
      <c r="I52" s="21"/>
      <c r="J52" s="19">
        <f t="shared" si="10"/>
        <v>1</v>
      </c>
      <c r="K52" s="19">
        <f t="shared" si="11"/>
        <v>1</v>
      </c>
      <c r="L52" s="19">
        <f t="shared" si="16"/>
        <v>20</v>
      </c>
      <c r="M52" s="19">
        <f t="shared" si="17"/>
        <v>51</v>
      </c>
      <c r="N52" s="15">
        <f t="shared" si="12"/>
        <v>0.6754966887417219</v>
      </c>
      <c r="O52" s="22">
        <f t="shared" si="18"/>
        <v>23.980132450331123</v>
      </c>
      <c r="P52" s="15">
        <f t="shared" si="13"/>
        <v>47.019867549668874</v>
      </c>
      <c r="Q52" s="19">
        <f t="shared" si="14"/>
        <v>2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6"/>
        <v>20</v>
      </c>
      <c r="M53" s="19">
        <f t="shared" si="17"/>
        <v>51</v>
      </c>
      <c r="N53" s="15">
        <f t="shared" si="12"/>
        <v>0</v>
      </c>
      <c r="O53" s="22">
        <f t="shared" si="18"/>
        <v>23.980132450331123</v>
      </c>
      <c r="P53" s="15">
        <f t="shared" si="13"/>
        <v>47.019867549668874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/>
      <c r="C54" s="21"/>
      <c r="D54" s="21"/>
      <c r="E54" s="21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6"/>
        <v>20</v>
      </c>
      <c r="M54" s="19">
        <f t="shared" si="17"/>
        <v>51</v>
      </c>
      <c r="N54" s="15">
        <f t="shared" si="12"/>
        <v>0</v>
      </c>
      <c r="O54" s="22">
        <f t="shared" si="18"/>
        <v>23.980132450331123</v>
      </c>
      <c r="P54" s="15">
        <f t="shared" si="13"/>
        <v>47.019867549668874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/>
      <c r="G55" s="26"/>
      <c r="H55" s="26"/>
      <c r="I55" s="21"/>
      <c r="J55" s="19">
        <f t="shared" si="10"/>
        <v>0</v>
      </c>
      <c r="K55" s="19">
        <f t="shared" si="11"/>
        <v>0</v>
      </c>
      <c r="L55" s="19">
        <f t="shared" si="16"/>
        <v>20</v>
      </c>
      <c r="M55" s="19">
        <f t="shared" si="17"/>
        <v>51</v>
      </c>
      <c r="N55" s="15">
        <f t="shared" si="12"/>
        <v>0</v>
      </c>
      <c r="O55" s="22">
        <f t="shared" si="18"/>
        <v>23.980132450331123</v>
      </c>
      <c r="P55" s="15">
        <f t="shared" si="13"/>
        <v>47.019867549668874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>
        <v>2</v>
      </c>
      <c r="H56" s="21"/>
      <c r="I56" s="21"/>
      <c r="J56" s="19">
        <f t="shared" si="10"/>
        <v>0</v>
      </c>
      <c r="K56" s="19">
        <f t="shared" si="11"/>
        <v>2</v>
      </c>
      <c r="L56" s="19">
        <f t="shared" si="16"/>
        <v>20</v>
      </c>
      <c r="M56" s="19">
        <f t="shared" si="17"/>
        <v>53</v>
      </c>
      <c r="N56" s="15">
        <f t="shared" si="12"/>
        <v>0.6754966887417219</v>
      </c>
      <c r="O56" s="22">
        <f t="shared" si="18"/>
        <v>24.655629139072843</v>
      </c>
      <c r="P56" s="15">
        <f t="shared" si="13"/>
        <v>48.34437086092715</v>
      </c>
      <c r="Q56" s="19">
        <f t="shared" si="14"/>
        <v>2</v>
      </c>
      <c r="R56" s="19">
        <f t="shared" si="15"/>
        <v>0</v>
      </c>
    </row>
    <row r="57" spans="1:18" ht="15">
      <c r="A57" s="20">
        <v>32625</v>
      </c>
      <c r="B57" s="26"/>
      <c r="C57" s="26"/>
      <c r="D57" s="21"/>
      <c r="E57" s="21"/>
      <c r="F57" s="26"/>
      <c r="G57" s="26"/>
      <c r="H57" s="21"/>
      <c r="I57" s="26"/>
      <c r="J57" s="19">
        <f t="shared" si="10"/>
        <v>0</v>
      </c>
      <c r="K57" s="19">
        <f t="shared" si="11"/>
        <v>0</v>
      </c>
      <c r="L57" s="19">
        <f t="shared" si="16"/>
        <v>20</v>
      </c>
      <c r="M57" s="19">
        <f t="shared" si="17"/>
        <v>53</v>
      </c>
      <c r="N57" s="15">
        <f t="shared" si="12"/>
        <v>0</v>
      </c>
      <c r="O57" s="22">
        <f t="shared" si="18"/>
        <v>24.655629139072843</v>
      </c>
      <c r="P57" s="15">
        <f t="shared" si="13"/>
        <v>48.34437086092715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6"/>
        <v>20</v>
      </c>
      <c r="M58" s="19">
        <f t="shared" si="17"/>
        <v>53</v>
      </c>
      <c r="N58" s="15">
        <f t="shared" si="12"/>
        <v>0</v>
      </c>
      <c r="O58" s="22">
        <f t="shared" si="18"/>
        <v>24.655629139072843</v>
      </c>
      <c r="P58" s="15">
        <f t="shared" si="13"/>
        <v>48.34437086092715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>
        <v>4</v>
      </c>
      <c r="D59" s="21"/>
      <c r="E59" s="21"/>
      <c r="F59" s="21">
        <v>2</v>
      </c>
      <c r="G59" s="26">
        <v>1</v>
      </c>
      <c r="H59" s="21"/>
      <c r="I59" s="21"/>
      <c r="J59" s="19">
        <f t="shared" si="10"/>
        <v>4</v>
      </c>
      <c r="K59" s="19">
        <f t="shared" si="11"/>
        <v>3</v>
      </c>
      <c r="L59" s="19">
        <f t="shared" si="16"/>
        <v>24</v>
      </c>
      <c r="M59" s="19">
        <f t="shared" si="17"/>
        <v>56</v>
      </c>
      <c r="N59" s="15">
        <f t="shared" si="12"/>
        <v>2.3642384105960264</v>
      </c>
      <c r="O59" s="22">
        <f t="shared" si="18"/>
        <v>27.01986754966887</v>
      </c>
      <c r="P59" s="15">
        <f t="shared" si="13"/>
        <v>52.980132450331126</v>
      </c>
      <c r="Q59" s="19">
        <f t="shared" si="14"/>
        <v>7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6"/>
        <v>24</v>
      </c>
      <c r="M60" s="19">
        <f t="shared" si="17"/>
        <v>56</v>
      </c>
      <c r="N60" s="15">
        <f t="shared" si="12"/>
        <v>0</v>
      </c>
      <c r="O60" s="22">
        <f t="shared" si="18"/>
        <v>27.01986754966887</v>
      </c>
      <c r="P60" s="15">
        <f t="shared" si="13"/>
        <v>52.980132450331126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/>
      <c r="C61" s="21"/>
      <c r="D61" s="21"/>
      <c r="E61" s="21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6"/>
        <v>24</v>
      </c>
      <c r="M61" s="19">
        <f t="shared" si="17"/>
        <v>56</v>
      </c>
      <c r="N61" s="15">
        <f t="shared" si="12"/>
        <v>0</v>
      </c>
      <c r="O61" s="22">
        <f t="shared" si="18"/>
        <v>27.01986754966887</v>
      </c>
      <c r="P61" s="15">
        <f t="shared" si="13"/>
        <v>52.980132450331126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21">
        <v>1</v>
      </c>
      <c r="C62" s="21">
        <v>6</v>
      </c>
      <c r="D62" s="21"/>
      <c r="E62" s="21"/>
      <c r="F62" s="21">
        <v>2</v>
      </c>
      <c r="G62" s="21">
        <v>13</v>
      </c>
      <c r="H62" s="21"/>
      <c r="I62" s="21"/>
      <c r="J62" s="19">
        <f t="shared" si="10"/>
        <v>7</v>
      </c>
      <c r="K62" s="19">
        <f t="shared" si="11"/>
        <v>15</v>
      </c>
      <c r="L62" s="19">
        <f t="shared" si="16"/>
        <v>31</v>
      </c>
      <c r="M62" s="19">
        <f t="shared" si="17"/>
        <v>71</v>
      </c>
      <c r="N62" s="15">
        <f t="shared" si="12"/>
        <v>7.430463576158941</v>
      </c>
      <c r="O62" s="22">
        <f t="shared" si="18"/>
        <v>34.45033112582781</v>
      </c>
      <c r="P62" s="15">
        <f t="shared" si="13"/>
        <v>67.54966887417218</v>
      </c>
      <c r="Q62" s="19">
        <f t="shared" si="14"/>
        <v>22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6"/>
        <v>31</v>
      </c>
      <c r="M63" s="19">
        <f t="shared" si="17"/>
        <v>71</v>
      </c>
      <c r="N63" s="15">
        <f t="shared" si="12"/>
        <v>0</v>
      </c>
      <c r="O63" s="22">
        <f t="shared" si="18"/>
        <v>34.45033112582781</v>
      </c>
      <c r="P63" s="15">
        <f t="shared" si="13"/>
        <v>67.54966887417218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/>
      <c r="D64" s="21"/>
      <c r="E64" s="21"/>
      <c r="F64" s="26"/>
      <c r="G64" s="26"/>
      <c r="H64" s="21"/>
      <c r="I64" s="26"/>
      <c r="J64" s="19">
        <f t="shared" si="10"/>
        <v>0</v>
      </c>
      <c r="K64" s="19">
        <f t="shared" si="11"/>
        <v>0</v>
      </c>
      <c r="L64" s="19">
        <f t="shared" si="16"/>
        <v>31</v>
      </c>
      <c r="M64" s="19">
        <f t="shared" si="17"/>
        <v>71</v>
      </c>
      <c r="N64" s="15">
        <f t="shared" si="12"/>
        <v>0</v>
      </c>
      <c r="O64" s="22">
        <f t="shared" si="18"/>
        <v>34.45033112582781</v>
      </c>
      <c r="P64" s="15">
        <f t="shared" si="13"/>
        <v>67.54966887417218</v>
      </c>
      <c r="Q64" s="19">
        <f t="shared" si="14"/>
        <v>0</v>
      </c>
      <c r="R64" s="19">
        <f t="shared" si="15"/>
        <v>0</v>
      </c>
    </row>
    <row r="65" spans="1:18" ht="15">
      <c r="A65" s="20">
        <v>32633</v>
      </c>
      <c r="B65" s="21"/>
      <c r="C65" s="21">
        <v>4</v>
      </c>
      <c r="D65" s="21"/>
      <c r="E65" s="21"/>
      <c r="F65" s="21">
        <v>1</v>
      </c>
      <c r="G65" s="21">
        <v>6</v>
      </c>
      <c r="H65" s="21"/>
      <c r="I65" s="21"/>
      <c r="J65" s="19">
        <f t="shared" si="10"/>
        <v>4</v>
      </c>
      <c r="K65" s="19">
        <f t="shared" si="11"/>
        <v>7</v>
      </c>
      <c r="L65" s="19">
        <f t="shared" si="16"/>
        <v>35</v>
      </c>
      <c r="M65" s="19">
        <f t="shared" si="17"/>
        <v>78</v>
      </c>
      <c r="N65" s="15">
        <f t="shared" si="12"/>
        <v>3.7152317880794703</v>
      </c>
      <c r="O65" s="22">
        <f t="shared" si="18"/>
        <v>38.16556291390728</v>
      </c>
      <c r="P65" s="15">
        <f t="shared" si="13"/>
        <v>74.83443708609272</v>
      </c>
      <c r="Q65" s="19">
        <f t="shared" si="14"/>
        <v>11</v>
      </c>
      <c r="R65" s="19">
        <f t="shared" si="15"/>
        <v>0</v>
      </c>
    </row>
    <row r="66" spans="1:18" ht="15">
      <c r="A66" s="20">
        <v>32634</v>
      </c>
      <c r="B66" s="21">
        <v>1</v>
      </c>
      <c r="C66" s="26">
        <v>2</v>
      </c>
      <c r="D66" s="21"/>
      <c r="E66" s="27"/>
      <c r="F66" s="26">
        <v>1</v>
      </c>
      <c r="G66" s="26">
        <v>2</v>
      </c>
      <c r="H66" s="21"/>
      <c r="I66" s="21"/>
      <c r="J66" s="19">
        <f t="shared" si="10"/>
        <v>3</v>
      </c>
      <c r="K66" s="19">
        <f t="shared" si="11"/>
        <v>3</v>
      </c>
      <c r="L66" s="19">
        <f t="shared" si="16"/>
        <v>38</v>
      </c>
      <c r="M66" s="19">
        <f t="shared" si="17"/>
        <v>81</v>
      </c>
      <c r="N66" s="15">
        <f t="shared" si="12"/>
        <v>2.0264900662251657</v>
      </c>
      <c r="O66" s="22">
        <f t="shared" si="18"/>
        <v>40.192052980132445</v>
      </c>
      <c r="P66" s="15">
        <f t="shared" si="13"/>
        <v>78.80794701986754</v>
      </c>
      <c r="Q66" s="19">
        <f t="shared" si="14"/>
        <v>6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6"/>
        <v>38</v>
      </c>
      <c r="M67" s="19">
        <f t="shared" si="17"/>
        <v>81</v>
      </c>
      <c r="N67" s="15">
        <f t="shared" si="12"/>
        <v>0</v>
      </c>
      <c r="O67" s="22">
        <f t="shared" si="18"/>
        <v>40.192052980132445</v>
      </c>
      <c r="P67" s="15">
        <f t="shared" si="13"/>
        <v>78.80794701986754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6"/>
        <v>38</v>
      </c>
      <c r="M68" s="19">
        <f t="shared" si="17"/>
        <v>81</v>
      </c>
      <c r="N68" s="15">
        <f aca="true" t="shared" si="21" ref="N68:N94">(+J68+K68)*($J$96/($J$96+$K$96))</f>
        <v>0</v>
      </c>
      <c r="O68" s="22">
        <f t="shared" si="18"/>
        <v>40.192052980132445</v>
      </c>
      <c r="P68" s="15">
        <f aca="true" t="shared" si="22" ref="P68:P94">O68*100/$N$96</f>
        <v>78.80794701986754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>
        <v>1</v>
      </c>
      <c r="C69" s="21">
        <v>2</v>
      </c>
      <c r="D69" s="21"/>
      <c r="E69" s="21"/>
      <c r="F69" s="21">
        <v>1</v>
      </c>
      <c r="G69" s="21">
        <v>4</v>
      </c>
      <c r="H69" s="21"/>
      <c r="I69" s="21"/>
      <c r="J69" s="19">
        <f t="shared" si="19"/>
        <v>3</v>
      </c>
      <c r="K69" s="19">
        <f t="shared" si="20"/>
        <v>5</v>
      </c>
      <c r="L69" s="19">
        <f aca="true" t="shared" si="25" ref="L69:L94">L68+J69</f>
        <v>41</v>
      </c>
      <c r="M69" s="19">
        <f aca="true" t="shared" si="26" ref="M69:M94">M68+K69</f>
        <v>86</v>
      </c>
      <c r="N69" s="15">
        <f t="shared" si="21"/>
        <v>2.7019867549668874</v>
      </c>
      <c r="O69" s="22">
        <f aca="true" t="shared" si="27" ref="O69:O94">O68+N69</f>
        <v>42.894039735099334</v>
      </c>
      <c r="P69" s="15">
        <f t="shared" si="22"/>
        <v>84.10596026490066</v>
      </c>
      <c r="Q69" s="19">
        <f t="shared" si="23"/>
        <v>8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25"/>
        <v>41</v>
      </c>
      <c r="M70" s="19">
        <f t="shared" si="26"/>
        <v>86</v>
      </c>
      <c r="N70" s="15">
        <f t="shared" si="21"/>
        <v>0</v>
      </c>
      <c r="O70" s="22">
        <f t="shared" si="27"/>
        <v>42.894039735099334</v>
      </c>
      <c r="P70" s="15">
        <f t="shared" si="22"/>
        <v>84.10596026490066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/>
      <c r="C71" s="26"/>
      <c r="D71" s="26"/>
      <c r="E71" s="21"/>
      <c r="F71" s="21"/>
      <c r="G71" s="26"/>
      <c r="H71" s="21"/>
      <c r="I71" s="21"/>
      <c r="J71" s="19">
        <f t="shared" si="19"/>
        <v>0</v>
      </c>
      <c r="K71" s="19">
        <f t="shared" si="20"/>
        <v>0</v>
      </c>
      <c r="L71" s="19">
        <f t="shared" si="25"/>
        <v>41</v>
      </c>
      <c r="M71" s="19">
        <f t="shared" si="26"/>
        <v>86</v>
      </c>
      <c r="N71" s="15">
        <f t="shared" si="21"/>
        <v>0</v>
      </c>
      <c r="O71" s="22">
        <f t="shared" si="27"/>
        <v>42.894039735099334</v>
      </c>
      <c r="P71" s="15">
        <f t="shared" si="22"/>
        <v>84.10596026490066</v>
      </c>
      <c r="Q71" s="19">
        <f t="shared" si="23"/>
        <v>0</v>
      </c>
      <c r="R71" s="19">
        <f t="shared" si="24"/>
        <v>0</v>
      </c>
    </row>
    <row r="72" spans="1:18" ht="15">
      <c r="A72" s="20">
        <v>32640</v>
      </c>
      <c r="B72" s="21"/>
      <c r="C72" s="21"/>
      <c r="D72" s="21"/>
      <c r="E72" s="21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25"/>
        <v>41</v>
      </c>
      <c r="M72" s="19">
        <f t="shared" si="26"/>
        <v>86</v>
      </c>
      <c r="N72" s="15">
        <f t="shared" si="21"/>
        <v>0</v>
      </c>
      <c r="O72" s="22">
        <f t="shared" si="27"/>
        <v>42.894039735099334</v>
      </c>
      <c r="P72" s="15">
        <f t="shared" si="22"/>
        <v>84.10596026490066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1"/>
      <c r="C73" s="26">
        <v>4</v>
      </c>
      <c r="D73" s="27"/>
      <c r="E73" s="21"/>
      <c r="F73" s="21">
        <v>1</v>
      </c>
      <c r="G73" s="26">
        <v>2</v>
      </c>
      <c r="H73" s="21"/>
      <c r="I73" s="21"/>
      <c r="J73" s="19">
        <f t="shared" si="19"/>
        <v>4</v>
      </c>
      <c r="K73" s="19">
        <f t="shared" si="20"/>
        <v>3</v>
      </c>
      <c r="L73" s="19">
        <f t="shared" si="25"/>
        <v>45</v>
      </c>
      <c r="M73" s="19">
        <f t="shared" si="26"/>
        <v>89</v>
      </c>
      <c r="N73" s="15">
        <f t="shared" si="21"/>
        <v>2.3642384105960264</v>
      </c>
      <c r="O73" s="22">
        <f t="shared" si="27"/>
        <v>45.25827814569536</v>
      </c>
      <c r="P73" s="15">
        <f t="shared" si="22"/>
        <v>88.74172185430463</v>
      </c>
      <c r="Q73" s="19">
        <f t="shared" si="23"/>
        <v>7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25"/>
        <v>45</v>
      </c>
      <c r="M74" s="19">
        <f t="shared" si="26"/>
        <v>89</v>
      </c>
      <c r="N74" s="15">
        <f t="shared" si="21"/>
        <v>0</v>
      </c>
      <c r="O74" s="22">
        <f t="shared" si="27"/>
        <v>45.25827814569536</v>
      </c>
      <c r="P74" s="15">
        <f t="shared" si="22"/>
        <v>88.74172185430463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/>
      <c r="D75" s="27"/>
      <c r="E75" s="26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25"/>
        <v>45</v>
      </c>
      <c r="M75" s="19">
        <f t="shared" si="26"/>
        <v>89</v>
      </c>
      <c r="N75" s="15">
        <f t="shared" si="21"/>
        <v>0</v>
      </c>
      <c r="O75" s="22">
        <f t="shared" si="27"/>
        <v>45.25827814569536</v>
      </c>
      <c r="P75" s="15">
        <f t="shared" si="22"/>
        <v>88.74172185430463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21"/>
      <c r="C76" s="21">
        <v>1</v>
      </c>
      <c r="D76" s="21"/>
      <c r="E76" s="21"/>
      <c r="F76" s="21">
        <v>2</v>
      </c>
      <c r="G76" s="21">
        <v>2</v>
      </c>
      <c r="H76" s="21"/>
      <c r="I76" s="21"/>
      <c r="J76" s="19">
        <f t="shared" si="19"/>
        <v>1</v>
      </c>
      <c r="K76" s="19">
        <f t="shared" si="20"/>
        <v>4</v>
      </c>
      <c r="L76" s="19">
        <f t="shared" si="25"/>
        <v>46</v>
      </c>
      <c r="M76" s="19">
        <f t="shared" si="26"/>
        <v>93</v>
      </c>
      <c r="N76" s="15">
        <f t="shared" si="21"/>
        <v>1.6887417218543046</v>
      </c>
      <c r="O76" s="22">
        <f t="shared" si="27"/>
        <v>46.94701986754966</v>
      </c>
      <c r="P76" s="15">
        <f t="shared" si="22"/>
        <v>92.05298013245033</v>
      </c>
      <c r="Q76" s="19">
        <f t="shared" si="23"/>
        <v>5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25"/>
        <v>46</v>
      </c>
      <c r="M77" s="19">
        <f t="shared" si="26"/>
        <v>93</v>
      </c>
      <c r="N77" s="15">
        <f t="shared" si="21"/>
        <v>0</v>
      </c>
      <c r="O77" s="22">
        <f t="shared" si="27"/>
        <v>46.94701986754966</v>
      </c>
      <c r="P77" s="15">
        <f t="shared" si="22"/>
        <v>92.05298013245033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/>
      <c r="C78" s="21">
        <v>1</v>
      </c>
      <c r="D78" s="21"/>
      <c r="E78" s="21"/>
      <c r="F78" s="21"/>
      <c r="G78" s="21"/>
      <c r="H78" s="21"/>
      <c r="I78" s="21"/>
      <c r="J78" s="19">
        <f t="shared" si="19"/>
        <v>1</v>
      </c>
      <c r="K78" s="19">
        <f t="shared" si="20"/>
        <v>0</v>
      </c>
      <c r="L78" s="19">
        <f t="shared" si="25"/>
        <v>47</v>
      </c>
      <c r="M78" s="19">
        <f t="shared" si="26"/>
        <v>93</v>
      </c>
      <c r="N78" s="15">
        <f t="shared" si="21"/>
        <v>0.33774834437086093</v>
      </c>
      <c r="O78" s="22">
        <f t="shared" si="27"/>
        <v>47.28476821192052</v>
      </c>
      <c r="P78" s="15">
        <f t="shared" si="22"/>
        <v>92.71523178807946</v>
      </c>
      <c r="Q78" s="19">
        <f t="shared" si="23"/>
        <v>1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25"/>
        <v>47</v>
      </c>
      <c r="M79" s="19">
        <f t="shared" si="26"/>
        <v>93</v>
      </c>
      <c r="N79" s="15">
        <f t="shared" si="21"/>
        <v>0</v>
      </c>
      <c r="O79" s="22">
        <f t="shared" si="27"/>
        <v>47.28476821192052</v>
      </c>
      <c r="P79" s="15">
        <f t="shared" si="22"/>
        <v>92.71523178807946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>
        <v>2</v>
      </c>
      <c r="D80" s="21"/>
      <c r="E80" s="21"/>
      <c r="F80" s="21"/>
      <c r="G80" s="26">
        <v>1</v>
      </c>
      <c r="H80" s="21"/>
      <c r="I80" s="21"/>
      <c r="J80" s="19">
        <f t="shared" si="19"/>
        <v>2</v>
      </c>
      <c r="K80" s="19">
        <f t="shared" si="20"/>
        <v>1</v>
      </c>
      <c r="L80" s="19">
        <f t="shared" si="25"/>
        <v>49</v>
      </c>
      <c r="M80" s="19">
        <f t="shared" si="26"/>
        <v>94</v>
      </c>
      <c r="N80" s="15">
        <f t="shared" si="21"/>
        <v>1.0132450331125828</v>
      </c>
      <c r="O80" s="22">
        <f t="shared" si="27"/>
        <v>48.298013245033104</v>
      </c>
      <c r="P80" s="15">
        <f t="shared" si="22"/>
        <v>94.7019867549669</v>
      </c>
      <c r="Q80" s="19">
        <f t="shared" si="23"/>
        <v>3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25"/>
        <v>49</v>
      </c>
      <c r="M81" s="19">
        <f t="shared" si="26"/>
        <v>94</v>
      </c>
      <c r="N81" s="15">
        <f t="shared" si="21"/>
        <v>0</v>
      </c>
      <c r="O81" s="22">
        <f t="shared" si="27"/>
        <v>48.298013245033104</v>
      </c>
      <c r="P81" s="15">
        <f t="shared" si="22"/>
        <v>94.7019867549669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/>
      <c r="D82" s="21"/>
      <c r="E82" s="21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25"/>
        <v>49</v>
      </c>
      <c r="M82" s="19">
        <f t="shared" si="26"/>
        <v>94</v>
      </c>
      <c r="N82" s="15">
        <f t="shared" si="21"/>
        <v>0</v>
      </c>
      <c r="O82" s="22">
        <f t="shared" si="27"/>
        <v>48.298013245033104</v>
      </c>
      <c r="P82" s="15">
        <f t="shared" si="22"/>
        <v>94.7019867549669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21"/>
      <c r="C83" s="21">
        <v>1</v>
      </c>
      <c r="D83" s="21"/>
      <c r="E83" s="21"/>
      <c r="F83" s="21"/>
      <c r="G83" s="21">
        <v>5</v>
      </c>
      <c r="H83" s="21"/>
      <c r="I83" s="21"/>
      <c r="J83" s="19">
        <f t="shared" si="19"/>
        <v>1</v>
      </c>
      <c r="K83" s="19">
        <f t="shared" si="20"/>
        <v>5</v>
      </c>
      <c r="L83" s="19">
        <f t="shared" si="25"/>
        <v>50</v>
      </c>
      <c r="M83" s="19">
        <f t="shared" si="26"/>
        <v>99</v>
      </c>
      <c r="N83" s="15">
        <f t="shared" si="21"/>
        <v>2.0264900662251657</v>
      </c>
      <c r="O83" s="22">
        <f t="shared" si="27"/>
        <v>50.32450331125827</v>
      </c>
      <c r="P83" s="15">
        <f t="shared" si="22"/>
        <v>98.67549668874172</v>
      </c>
      <c r="Q83" s="19">
        <f t="shared" si="23"/>
        <v>6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25"/>
        <v>50</v>
      </c>
      <c r="M84" s="19">
        <f t="shared" si="26"/>
        <v>99</v>
      </c>
      <c r="N84" s="15">
        <f t="shared" si="21"/>
        <v>0</v>
      </c>
      <c r="O84" s="22">
        <f t="shared" si="27"/>
        <v>50.32450331125827</v>
      </c>
      <c r="P84" s="15">
        <f t="shared" si="22"/>
        <v>98.67549668874172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t="shared" si="25"/>
        <v>50</v>
      </c>
      <c r="M85" s="19">
        <f t="shared" si="26"/>
        <v>99</v>
      </c>
      <c r="N85" s="15">
        <f t="shared" si="21"/>
        <v>0</v>
      </c>
      <c r="O85" s="22">
        <f t="shared" si="27"/>
        <v>50.32450331125827</v>
      </c>
      <c r="P85" s="15">
        <f t="shared" si="22"/>
        <v>98.67549668874172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5"/>
        <v>50</v>
      </c>
      <c r="M86" s="19">
        <f t="shared" si="26"/>
        <v>99</v>
      </c>
      <c r="N86" s="15">
        <f t="shared" si="21"/>
        <v>0</v>
      </c>
      <c r="O86" s="22">
        <f t="shared" si="27"/>
        <v>50.32450331125827</v>
      </c>
      <c r="P86" s="15">
        <f t="shared" si="22"/>
        <v>98.67549668874172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/>
      <c r="C87" s="26">
        <v>1</v>
      </c>
      <c r="D87" s="21"/>
      <c r="E87" s="26"/>
      <c r="F87" s="21">
        <v>1</v>
      </c>
      <c r="G87" s="21"/>
      <c r="H87" s="21"/>
      <c r="I87" s="21"/>
      <c r="J87" s="19">
        <f t="shared" si="19"/>
        <v>1</v>
      </c>
      <c r="K87" s="19">
        <f t="shared" si="20"/>
        <v>1</v>
      </c>
      <c r="L87" s="19">
        <f t="shared" si="25"/>
        <v>51</v>
      </c>
      <c r="M87" s="19">
        <f t="shared" si="26"/>
        <v>100</v>
      </c>
      <c r="N87" s="15">
        <f t="shared" si="21"/>
        <v>0.6754966887417219</v>
      </c>
      <c r="O87" s="22">
        <f t="shared" si="27"/>
        <v>50.99999999999999</v>
      </c>
      <c r="P87" s="15">
        <f t="shared" si="22"/>
        <v>100</v>
      </c>
      <c r="Q87" s="19">
        <f t="shared" si="23"/>
        <v>2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5"/>
        <v>51</v>
      </c>
      <c r="M88" s="19">
        <f t="shared" si="26"/>
        <v>100</v>
      </c>
      <c r="N88" s="15">
        <f t="shared" si="21"/>
        <v>0</v>
      </c>
      <c r="O88" s="22">
        <f t="shared" si="27"/>
        <v>50.99999999999999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5"/>
        <v>51</v>
      </c>
      <c r="M89" s="19">
        <f t="shared" si="26"/>
        <v>100</v>
      </c>
      <c r="N89" s="15">
        <f t="shared" si="21"/>
        <v>0</v>
      </c>
      <c r="O89" s="22">
        <f t="shared" si="27"/>
        <v>50.99999999999999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5"/>
        <v>51</v>
      </c>
      <c r="M90" s="19">
        <f t="shared" si="26"/>
        <v>100</v>
      </c>
      <c r="N90" s="15">
        <f t="shared" si="21"/>
        <v>0</v>
      </c>
      <c r="O90" s="22">
        <f t="shared" si="27"/>
        <v>50.99999999999999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5"/>
        <v>51</v>
      </c>
      <c r="M91" s="19">
        <f t="shared" si="26"/>
        <v>100</v>
      </c>
      <c r="N91" s="15">
        <f t="shared" si="21"/>
        <v>0</v>
      </c>
      <c r="O91" s="22">
        <f t="shared" si="27"/>
        <v>50.99999999999999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5"/>
        <v>51</v>
      </c>
      <c r="M92" s="19">
        <f t="shared" si="26"/>
        <v>100</v>
      </c>
      <c r="N92" s="15">
        <f t="shared" si="21"/>
        <v>0</v>
      </c>
      <c r="O92" s="22">
        <f t="shared" si="27"/>
        <v>50.99999999999999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5"/>
        <v>51</v>
      </c>
      <c r="M93" s="19">
        <f t="shared" si="26"/>
        <v>100</v>
      </c>
      <c r="N93" s="15">
        <f t="shared" si="21"/>
        <v>0</v>
      </c>
      <c r="O93" s="22">
        <f t="shared" si="27"/>
        <v>50.99999999999999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5"/>
        <v>51</v>
      </c>
      <c r="M94" s="19">
        <f t="shared" si="26"/>
        <v>100</v>
      </c>
      <c r="N94" s="15">
        <f t="shared" si="21"/>
        <v>0</v>
      </c>
      <c r="O94" s="22">
        <f t="shared" si="27"/>
        <v>50.99999999999999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8" ref="B96:K96">SUM(B4:B94)</f>
        <v>9</v>
      </c>
      <c r="C96" s="19">
        <f t="shared" si="28"/>
        <v>42</v>
      </c>
      <c r="D96" s="19">
        <f t="shared" si="28"/>
        <v>0</v>
      </c>
      <c r="E96" s="19">
        <f t="shared" si="28"/>
        <v>0</v>
      </c>
      <c r="F96" s="19">
        <f t="shared" si="28"/>
        <v>15</v>
      </c>
      <c r="G96" s="19">
        <f t="shared" si="28"/>
        <v>85</v>
      </c>
      <c r="H96" s="19">
        <f t="shared" si="28"/>
        <v>0</v>
      </c>
      <c r="I96" s="19">
        <f t="shared" si="28"/>
        <v>0</v>
      </c>
      <c r="J96" s="19">
        <f t="shared" si="28"/>
        <v>51</v>
      </c>
      <c r="K96" s="19">
        <f t="shared" si="28"/>
        <v>100</v>
      </c>
      <c r="L96" s="19"/>
      <c r="M96" s="19"/>
      <c r="N96" s="19">
        <f>SUM(N4:N94)</f>
        <v>50.99999999999999</v>
      </c>
      <c r="O96" s="19"/>
      <c r="P96" s="19"/>
      <c r="Q96" s="19">
        <f>SUM(Q4:Q94)</f>
        <v>151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zoomScale="75" zoomScaleNormal="75" workbookViewId="0" topLeftCell="A1">
      <selection activeCell="E91" sqref="E91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61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1996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49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49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 s="36"/>
      <c r="C4" s="36"/>
      <c r="D4" s="36"/>
      <c r="E4" s="36"/>
      <c r="F4" s="36"/>
      <c r="G4" s="36"/>
      <c r="H4" s="36"/>
      <c r="I4" s="36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36"/>
      <c r="C5" s="36"/>
      <c r="D5" s="36"/>
      <c r="E5" s="36"/>
      <c r="F5" s="36"/>
      <c r="G5" s="36"/>
      <c r="H5" s="36"/>
      <c r="I5" s="36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 t="e">
        <f>100*SUM(Q11:Q17)/AB5</f>
        <v>#DIV/0!</v>
      </c>
    </row>
    <row r="6" spans="1:29" ht="15">
      <c r="A6" s="20">
        <v>32574</v>
      </c>
      <c r="B6" s="36"/>
      <c r="C6" s="36"/>
      <c r="D6" s="36"/>
      <c r="E6" s="36"/>
      <c r="F6" s="36"/>
      <c r="G6" s="36"/>
      <c r="H6" s="36"/>
      <c r="I6" s="3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49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 t="e">
        <f>100*SUM(Q18:Q24)/AB6</f>
        <v>#DIV/0!</v>
      </c>
    </row>
    <row r="7" spans="1:29" ht="15">
      <c r="A7" s="20">
        <v>32575</v>
      </c>
      <c r="B7" s="36"/>
      <c r="C7" s="36"/>
      <c r="D7" s="36"/>
      <c r="E7" s="36"/>
      <c r="F7" s="36"/>
      <c r="G7" s="36"/>
      <c r="H7" s="36"/>
      <c r="I7" s="36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 t="e">
        <f>100*SUM(Q25:Q31)/AB7</f>
        <v>#DIV/0!</v>
      </c>
    </row>
    <row r="8" spans="1:29" ht="15">
      <c r="A8" s="20">
        <v>32576</v>
      </c>
      <c r="B8" s="36"/>
      <c r="C8" s="36"/>
      <c r="D8" s="36"/>
      <c r="E8" s="36"/>
      <c r="F8" s="36"/>
      <c r="G8" s="36"/>
      <c r="H8" s="36"/>
      <c r="I8" s="36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</v>
      </c>
      <c r="AA8" s="15">
        <f t="shared" si="6"/>
        <v>0</v>
      </c>
      <c r="AB8" s="22">
        <f>SUM(Q32:Q38)+SUM(R32:R38)</f>
        <v>0</v>
      </c>
      <c r="AC8" s="22" t="e">
        <f>100*SUM(Q32:Q38)/AB8</f>
        <v>#DIV/0!</v>
      </c>
    </row>
    <row r="9" spans="1:29" ht="15">
      <c r="A9" s="20">
        <v>32577</v>
      </c>
      <c r="B9" s="36"/>
      <c r="C9" s="36"/>
      <c r="D9" s="36"/>
      <c r="E9" s="36"/>
      <c r="F9" s="36"/>
      <c r="G9" s="36"/>
      <c r="H9" s="36"/>
      <c r="I9" s="36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0.9795918367346939</v>
      </c>
      <c r="AA9" s="15">
        <f t="shared" si="6"/>
        <v>6.122448979591836</v>
      </c>
      <c r="AB9" s="22">
        <f>SUM(Q39:Q45)+SUM(R39:R45)</f>
        <v>3</v>
      </c>
      <c r="AC9" s="22">
        <f>100*SUM(Q39:Q45)/AB9</f>
        <v>100</v>
      </c>
    </row>
    <row r="10" spans="1:29" ht="15">
      <c r="A10" s="20">
        <v>32578</v>
      </c>
      <c r="B10" s="36"/>
      <c r="C10" s="36"/>
      <c r="D10" s="36"/>
      <c r="E10" s="36"/>
      <c r="F10" s="36"/>
      <c r="G10" s="36"/>
      <c r="H10" s="36"/>
      <c r="I10" s="36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87.5</v>
      </c>
      <c r="W10" s="14"/>
      <c r="X10" s="25" t="s">
        <v>48</v>
      </c>
      <c r="Z10" s="22">
        <f>SUM(N46:N52)</f>
        <v>1.6326530612244898</v>
      </c>
      <c r="AA10" s="15">
        <f t="shared" si="6"/>
        <v>10.204081632653061</v>
      </c>
      <c r="AB10" s="22">
        <f>SUM(Q46:Q52)+SUM(R46:R52)</f>
        <v>5</v>
      </c>
      <c r="AC10" s="22">
        <f>100*SUM(Q46:Q52)/AB10</f>
        <v>100</v>
      </c>
    </row>
    <row r="11" spans="1:29" ht="15">
      <c r="A11" s="20">
        <v>32579</v>
      </c>
      <c r="B11" s="36"/>
      <c r="C11" s="36"/>
      <c r="D11" s="36"/>
      <c r="E11" s="36"/>
      <c r="F11" s="36"/>
      <c r="G11" s="36"/>
      <c r="H11" s="36"/>
      <c r="I11" s="36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93.93939393939394</v>
      </c>
      <c r="W11" s="14"/>
      <c r="Y11" s="25" t="s">
        <v>49</v>
      </c>
      <c r="Z11" s="22">
        <f>SUM(N53:N59)</f>
        <v>0.9795918367346939</v>
      </c>
      <c r="AA11" s="15">
        <f t="shared" si="6"/>
        <v>6.122448979591836</v>
      </c>
      <c r="AB11" s="22">
        <f>SUM(Q53:Q59)+SUM(R53:R59)</f>
        <v>3</v>
      </c>
      <c r="AC11" s="22">
        <f>100*SUM(Q53:Q59)/AB11</f>
        <v>100</v>
      </c>
    </row>
    <row r="12" spans="1:29" ht="15">
      <c r="A12" s="20">
        <v>32580</v>
      </c>
      <c r="B12" s="36"/>
      <c r="C12" s="37"/>
      <c r="D12" s="36"/>
      <c r="E12" s="36"/>
      <c r="F12" s="36"/>
      <c r="G12" s="36"/>
      <c r="H12" s="36"/>
      <c r="I12" s="36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91.83673469387756</v>
      </c>
      <c r="W12" s="14"/>
      <c r="X12" s="25" t="s">
        <v>51</v>
      </c>
      <c r="Z12" s="22">
        <f>SUM(N60:N66)</f>
        <v>3.2653061224489797</v>
      </c>
      <c r="AA12" s="15">
        <f t="shared" si="6"/>
        <v>20.408163265306122</v>
      </c>
      <c r="AB12" s="22">
        <f>SUM(Q60:Q66)+SUM(R60:R66)</f>
        <v>10</v>
      </c>
      <c r="AC12" s="22">
        <f>100*SUM(Q60:Q66)/AB12</f>
        <v>100</v>
      </c>
    </row>
    <row r="13" spans="1:29" ht="15">
      <c r="A13" s="20">
        <v>32581</v>
      </c>
      <c r="B13" s="36"/>
      <c r="C13" s="36"/>
      <c r="D13" s="36"/>
      <c r="E13" s="36"/>
      <c r="F13" s="36"/>
      <c r="G13" s="36"/>
      <c r="H13" s="36"/>
      <c r="I13" s="36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4.571428571428571</v>
      </c>
      <c r="AA13" s="15">
        <f t="shared" si="6"/>
        <v>28.57142857142857</v>
      </c>
      <c r="AB13" s="22">
        <f>SUM(Q67:Q73)+SUM(R67:R73)</f>
        <v>14</v>
      </c>
      <c r="AC13" s="22">
        <f>100*SUM(Q67:Q73)/AB13</f>
        <v>100</v>
      </c>
    </row>
    <row r="14" spans="1:29" ht="15">
      <c r="A14" s="20">
        <v>32582</v>
      </c>
      <c r="B14" s="36"/>
      <c r="C14" s="36"/>
      <c r="D14" s="36"/>
      <c r="E14" s="36"/>
      <c r="F14" s="36"/>
      <c r="G14" s="36"/>
      <c r="H14" s="36"/>
      <c r="I14" s="36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2.9387755102040813</v>
      </c>
      <c r="AA14" s="15">
        <f t="shared" si="6"/>
        <v>18.36734693877551</v>
      </c>
      <c r="AB14" s="22">
        <f>SUM(Q74:Q80)+SUM(R74:R80)</f>
        <v>9</v>
      </c>
      <c r="AC14" s="22">
        <f>100*SUM(Q74:Q80)/AB14</f>
        <v>100</v>
      </c>
    </row>
    <row r="15" spans="1:29" ht="15">
      <c r="A15" s="20">
        <v>32583</v>
      </c>
      <c r="B15" s="36"/>
      <c r="C15" s="36"/>
      <c r="D15" s="36"/>
      <c r="E15" s="36"/>
      <c r="F15" s="36"/>
      <c r="G15" s="36"/>
      <c r="H15" s="36"/>
      <c r="I15" s="36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0.9795918367346939</v>
      </c>
      <c r="AA15" s="15">
        <f t="shared" si="6"/>
        <v>6.122448979591836</v>
      </c>
      <c r="AB15" s="22">
        <f>SUM(Q81:Q87)+SUM(R81:R87)</f>
        <v>3</v>
      </c>
      <c r="AC15" s="22">
        <f>100*SUM(Q81:Q87)/AB15</f>
        <v>100</v>
      </c>
    </row>
    <row r="16" spans="1:29" ht="12.75">
      <c r="A16" s="20">
        <v>32584</v>
      </c>
      <c r="B16" s="36"/>
      <c r="C16" s="36"/>
      <c r="D16" s="36"/>
      <c r="E16" s="36"/>
      <c r="F16" s="36"/>
      <c r="G16" s="36"/>
      <c r="H16" s="36"/>
      <c r="I16" s="36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0.6530612244897959</v>
      </c>
      <c r="AA16" s="15">
        <f t="shared" si="6"/>
        <v>4.081632653061225</v>
      </c>
      <c r="AB16" s="22">
        <f>SUM(Q88:Q94)+SUM(R88:R94)</f>
        <v>2</v>
      </c>
      <c r="AC16" s="22">
        <f>100*SUM(Q88:Q94)/AB16</f>
        <v>100</v>
      </c>
    </row>
    <row r="17" spans="1:29" ht="15">
      <c r="A17" s="20">
        <v>32585</v>
      </c>
      <c r="B17" s="37"/>
      <c r="C17" s="37"/>
      <c r="D17" s="37"/>
      <c r="E17" s="37"/>
      <c r="F17" s="37"/>
      <c r="G17" s="37"/>
      <c r="H17" s="36"/>
      <c r="I17" s="36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16</v>
      </c>
      <c r="AA17" s="19">
        <f>SUM(AA4:AA16)</f>
        <v>100</v>
      </c>
      <c r="AB17" s="19">
        <f>SUM(AB4:AB16)</f>
        <v>49</v>
      </c>
      <c r="AC17" s="22"/>
    </row>
    <row r="18" spans="1:27" ht="12.75">
      <c r="A18" s="20">
        <v>32586</v>
      </c>
      <c r="B18" s="36"/>
      <c r="C18" s="36"/>
      <c r="D18" s="36"/>
      <c r="E18" s="36"/>
      <c r="F18" s="36"/>
      <c r="G18" s="36"/>
      <c r="H18" s="36"/>
      <c r="I18" s="36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37"/>
      <c r="C19" s="37"/>
      <c r="D19" s="37"/>
      <c r="E19" s="37"/>
      <c r="F19" s="36"/>
      <c r="G19" s="37"/>
      <c r="H19" s="36"/>
      <c r="I19" s="36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 s="37"/>
      <c r="C20" s="37"/>
      <c r="D20" s="36"/>
      <c r="E20" s="36"/>
      <c r="F20" s="36"/>
      <c r="G20" s="37"/>
      <c r="H20" s="36"/>
      <c r="I20" s="36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36"/>
      <c r="C21" s="36"/>
      <c r="D21" s="36"/>
      <c r="E21" s="36"/>
      <c r="F21" s="36"/>
      <c r="G21" s="36"/>
      <c r="H21" s="36"/>
      <c r="I21" s="36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36"/>
      <c r="C22" s="37"/>
      <c r="D22" s="36"/>
      <c r="E22" s="36"/>
      <c r="F22" s="37"/>
      <c r="G22" s="37"/>
      <c r="H22" s="36"/>
      <c r="I22" s="36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36"/>
      <c r="C23" s="36"/>
      <c r="D23" s="36"/>
      <c r="E23" s="36"/>
      <c r="F23" s="36"/>
      <c r="G23" s="36"/>
      <c r="H23" s="36"/>
      <c r="I23" s="36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37"/>
      <c r="C24" s="37"/>
      <c r="D24" s="36"/>
      <c r="E24" s="37"/>
      <c r="F24" s="36"/>
      <c r="G24" s="37"/>
      <c r="H24" s="36"/>
      <c r="I24" s="36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37"/>
      <c r="C25" s="37"/>
      <c r="D25" s="37"/>
      <c r="E25" s="36"/>
      <c r="F25" s="36"/>
      <c r="G25" s="37"/>
      <c r="H25" s="36"/>
      <c r="I25" s="36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36"/>
      <c r="C26" s="37"/>
      <c r="D26" s="37"/>
      <c r="E26" s="37"/>
      <c r="F26" s="37"/>
      <c r="G26" s="37"/>
      <c r="H26" s="36"/>
      <c r="I26" s="36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36"/>
      <c r="C27" s="36"/>
      <c r="D27" s="36"/>
      <c r="E27" s="36"/>
      <c r="F27" s="36"/>
      <c r="G27" s="36"/>
      <c r="H27" s="36"/>
      <c r="I27" s="36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 s="36"/>
      <c r="C28" s="37"/>
      <c r="D28" s="37"/>
      <c r="E28" s="37"/>
      <c r="F28" s="37"/>
      <c r="G28" s="37"/>
      <c r="H28" s="37"/>
      <c r="I28" s="36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 s="36"/>
      <c r="C29" s="36"/>
      <c r="D29" s="36"/>
      <c r="E29" s="36"/>
      <c r="F29" s="36"/>
      <c r="G29" s="36"/>
      <c r="H29" s="36"/>
      <c r="I29" s="36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 s="36"/>
      <c r="C30" s="36"/>
      <c r="D30" s="36"/>
      <c r="E30" s="36"/>
      <c r="F30" s="36"/>
      <c r="G30" s="36"/>
      <c r="H30" s="36"/>
      <c r="I30" s="36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 s="37"/>
      <c r="C31" s="37"/>
      <c r="D31" s="37"/>
      <c r="E31" s="36"/>
      <c r="F31" s="37"/>
      <c r="G31" s="37"/>
      <c r="H31" s="36"/>
      <c r="I31" s="37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 s="37"/>
      <c r="C32" s="37"/>
      <c r="D32" s="36"/>
      <c r="E32" s="36"/>
      <c r="F32" s="37"/>
      <c r="G32" s="37"/>
      <c r="H32" s="36"/>
      <c r="I32" s="36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 s="36"/>
      <c r="C33" s="36"/>
      <c r="D33" s="36"/>
      <c r="E33" s="36"/>
      <c r="F33" s="36"/>
      <c r="G33" s="36"/>
      <c r="H33" s="36"/>
      <c r="I33" s="36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 s="37"/>
      <c r="C34" s="37"/>
      <c r="D34" s="37"/>
      <c r="E34" s="37"/>
      <c r="F34" s="36"/>
      <c r="G34" s="37"/>
      <c r="H34" s="36"/>
      <c r="I34" s="36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>
        <f t="shared" si="2"/>
        <v>0</v>
      </c>
      <c r="O34" s="22">
        <f t="shared" si="8"/>
        <v>0</v>
      </c>
      <c r="P34" s="15">
        <f t="shared" si="3"/>
        <v>0</v>
      </c>
      <c r="Q34" s="19">
        <f t="shared" si="4"/>
        <v>0</v>
      </c>
      <c r="R34" s="19">
        <f t="shared" si="5"/>
        <v>0</v>
      </c>
    </row>
    <row r="35" spans="1:18" ht="12.75">
      <c r="A35" s="20">
        <v>32603</v>
      </c>
      <c r="B35" s="36"/>
      <c r="C35" s="36"/>
      <c r="D35" s="36"/>
      <c r="E35" s="36"/>
      <c r="F35" s="36"/>
      <c r="G35" s="36"/>
      <c r="H35" s="36"/>
      <c r="I35" s="36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>
        <f t="shared" si="2"/>
        <v>0</v>
      </c>
      <c r="O35" s="22">
        <f t="shared" si="8"/>
        <v>0</v>
      </c>
      <c r="P35" s="15">
        <f t="shared" si="3"/>
        <v>0</v>
      </c>
      <c r="Q35" s="19">
        <f t="shared" si="4"/>
        <v>0</v>
      </c>
      <c r="R35" s="19">
        <f t="shared" si="5"/>
        <v>0</v>
      </c>
    </row>
    <row r="36" spans="1:18" ht="12.75">
      <c r="A36" s="20">
        <v>32604</v>
      </c>
      <c r="B36" s="37"/>
      <c r="C36" s="37"/>
      <c r="D36" s="36"/>
      <c r="E36" s="36"/>
      <c r="F36" s="36"/>
      <c r="G36" s="37"/>
      <c r="H36" s="36"/>
      <c r="I36" s="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</v>
      </c>
      <c r="P36" s="15">
        <f aca="true" t="shared" si="13" ref="P36:P67">O36*100/$N$96</f>
        <v>0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 s="36"/>
      <c r="C37" s="36"/>
      <c r="D37" s="36"/>
      <c r="E37" s="36"/>
      <c r="F37" s="36"/>
      <c r="G37" s="36"/>
      <c r="H37" s="36"/>
      <c r="I37" s="36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</v>
      </c>
      <c r="P37" s="15">
        <f t="shared" si="13"/>
        <v>0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 s="37"/>
      <c r="C38" s="37"/>
      <c r="D38" s="36"/>
      <c r="E38" s="36"/>
      <c r="F38" s="36"/>
      <c r="G38" s="37"/>
      <c r="H38" s="36"/>
      <c r="I38" s="36"/>
      <c r="J38" s="19">
        <f t="shared" si="10"/>
        <v>0</v>
      </c>
      <c r="K38" s="19">
        <f t="shared" si="11"/>
        <v>0</v>
      </c>
      <c r="L38" s="19">
        <f t="shared" si="9"/>
        <v>0</v>
      </c>
      <c r="M38" s="19">
        <f t="shared" si="9"/>
        <v>0</v>
      </c>
      <c r="N38" s="15">
        <f t="shared" si="12"/>
        <v>0</v>
      </c>
      <c r="O38" s="22">
        <f t="shared" si="16"/>
        <v>0</v>
      </c>
      <c r="P38" s="15">
        <f t="shared" si="13"/>
        <v>0</v>
      </c>
      <c r="Q38" s="19">
        <f t="shared" si="14"/>
        <v>0</v>
      </c>
      <c r="R38" s="19">
        <f t="shared" si="15"/>
        <v>0</v>
      </c>
    </row>
    <row r="39" spans="1:19" ht="12.75">
      <c r="A39" s="20">
        <v>32607</v>
      </c>
      <c r="B39" s="37"/>
      <c r="C39" s="37"/>
      <c r="D39" s="36"/>
      <c r="E39" s="36"/>
      <c r="F39" s="36"/>
      <c r="G39" s="37"/>
      <c r="H39" s="37"/>
      <c r="I39" s="36"/>
      <c r="J39" s="19">
        <f t="shared" si="10"/>
        <v>0</v>
      </c>
      <c r="K39" s="19">
        <f t="shared" si="11"/>
        <v>0</v>
      </c>
      <c r="L39" s="19">
        <f t="shared" si="9"/>
        <v>0</v>
      </c>
      <c r="M39" s="19">
        <f t="shared" si="9"/>
        <v>0</v>
      </c>
      <c r="N39" s="15">
        <f t="shared" si="12"/>
        <v>0</v>
      </c>
      <c r="O39" s="22">
        <f t="shared" si="16"/>
        <v>0</v>
      </c>
      <c r="P39" s="15">
        <f t="shared" si="13"/>
        <v>0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 s="36"/>
      <c r="C40" s="36"/>
      <c r="D40" s="36"/>
      <c r="E40" s="36"/>
      <c r="F40" s="36"/>
      <c r="G40" s="36"/>
      <c r="H40" s="36"/>
      <c r="I40" s="36"/>
      <c r="J40" s="19">
        <f t="shared" si="10"/>
        <v>0</v>
      </c>
      <c r="K40" s="19">
        <f t="shared" si="11"/>
        <v>0</v>
      </c>
      <c r="L40" s="19">
        <f t="shared" si="9"/>
        <v>0</v>
      </c>
      <c r="M40" s="19">
        <f t="shared" si="9"/>
        <v>0</v>
      </c>
      <c r="N40" s="15">
        <f t="shared" si="12"/>
        <v>0</v>
      </c>
      <c r="O40" s="22">
        <f t="shared" si="16"/>
        <v>0</v>
      </c>
      <c r="P40" s="15">
        <f t="shared" si="13"/>
        <v>0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 s="36"/>
      <c r="C41" s="37"/>
      <c r="D41" s="37"/>
      <c r="E41" s="38"/>
      <c r="F41" s="36"/>
      <c r="G41" s="37"/>
      <c r="H41" s="36"/>
      <c r="I41" s="36"/>
      <c r="J41" s="19">
        <f t="shared" si="10"/>
        <v>0</v>
      </c>
      <c r="K41" s="19">
        <f t="shared" si="11"/>
        <v>0</v>
      </c>
      <c r="L41" s="19">
        <f t="shared" si="9"/>
        <v>0</v>
      </c>
      <c r="M41" s="19">
        <f t="shared" si="9"/>
        <v>0</v>
      </c>
      <c r="N41" s="15">
        <f t="shared" si="12"/>
        <v>0</v>
      </c>
      <c r="O41" s="22">
        <f t="shared" si="16"/>
        <v>0</v>
      </c>
      <c r="P41" s="15">
        <f t="shared" si="13"/>
        <v>0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 s="36"/>
      <c r="C42" s="36"/>
      <c r="D42" s="36"/>
      <c r="E42" s="36"/>
      <c r="F42" s="36"/>
      <c r="G42" s="36"/>
      <c r="H42" s="36"/>
      <c r="I42" s="36"/>
      <c r="J42" s="19">
        <f t="shared" si="10"/>
        <v>0</v>
      </c>
      <c r="K42" s="19">
        <f t="shared" si="11"/>
        <v>0</v>
      </c>
      <c r="L42" s="19">
        <f t="shared" si="9"/>
        <v>0</v>
      </c>
      <c r="M42" s="19">
        <f t="shared" si="9"/>
        <v>0</v>
      </c>
      <c r="N42" s="15">
        <f t="shared" si="12"/>
        <v>0</v>
      </c>
      <c r="O42" s="22">
        <f t="shared" si="16"/>
        <v>0</v>
      </c>
      <c r="P42" s="15">
        <f t="shared" si="13"/>
        <v>0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 s="36"/>
      <c r="C43" s="36"/>
      <c r="D43" s="36"/>
      <c r="E43" s="36"/>
      <c r="F43" s="36"/>
      <c r="G43" s="36"/>
      <c r="H43" s="36"/>
      <c r="I43" s="36"/>
      <c r="J43" s="19">
        <f t="shared" si="10"/>
        <v>0</v>
      </c>
      <c r="K43" s="19">
        <f t="shared" si="11"/>
        <v>0</v>
      </c>
      <c r="L43" s="19">
        <f t="shared" si="9"/>
        <v>0</v>
      </c>
      <c r="M43" s="19">
        <f t="shared" si="9"/>
        <v>0</v>
      </c>
      <c r="N43" s="15">
        <f t="shared" si="12"/>
        <v>0</v>
      </c>
      <c r="O43" s="22">
        <f t="shared" si="16"/>
        <v>0</v>
      </c>
      <c r="P43" s="15">
        <f t="shared" si="13"/>
        <v>0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 s="36"/>
      <c r="C44" s="36"/>
      <c r="D44" s="36"/>
      <c r="E44" s="36"/>
      <c r="F44" s="36"/>
      <c r="G44" s="36"/>
      <c r="H44" s="36"/>
      <c r="I44" s="36"/>
      <c r="J44" s="19">
        <f t="shared" si="10"/>
        <v>0</v>
      </c>
      <c r="K44" s="19">
        <f t="shared" si="11"/>
        <v>0</v>
      </c>
      <c r="L44" s="19">
        <f t="shared" si="9"/>
        <v>0</v>
      </c>
      <c r="M44" s="19">
        <f t="shared" si="9"/>
        <v>0</v>
      </c>
      <c r="N44" s="15">
        <f t="shared" si="12"/>
        <v>0</v>
      </c>
      <c r="O44" s="22">
        <f t="shared" si="16"/>
        <v>0</v>
      </c>
      <c r="P44" s="15">
        <f t="shared" si="13"/>
        <v>0</v>
      </c>
      <c r="Q44" s="19">
        <f t="shared" si="14"/>
        <v>0</v>
      </c>
      <c r="R44" s="19">
        <f t="shared" si="15"/>
        <v>0</v>
      </c>
    </row>
    <row r="45" spans="1:18" ht="12.75">
      <c r="A45" s="20">
        <v>32613</v>
      </c>
      <c r="B45" s="37">
        <v>1</v>
      </c>
      <c r="C45" s="37"/>
      <c r="D45" s="36"/>
      <c r="E45" s="36"/>
      <c r="F45" s="36">
        <v>1</v>
      </c>
      <c r="G45" s="37">
        <v>1</v>
      </c>
      <c r="H45" s="36"/>
      <c r="I45" s="36"/>
      <c r="J45" s="19">
        <f t="shared" si="10"/>
        <v>1</v>
      </c>
      <c r="K45" s="19">
        <f t="shared" si="11"/>
        <v>2</v>
      </c>
      <c r="L45" s="19">
        <f aca="true" t="shared" si="17" ref="L45:M64">L44+J45</f>
        <v>1</v>
      </c>
      <c r="M45" s="19">
        <f t="shared" si="17"/>
        <v>2</v>
      </c>
      <c r="N45" s="15">
        <f t="shared" si="12"/>
        <v>0.9795918367346939</v>
      </c>
      <c r="O45" s="22">
        <f t="shared" si="16"/>
        <v>0.9795918367346939</v>
      </c>
      <c r="P45" s="15">
        <f t="shared" si="13"/>
        <v>6.122448979591836</v>
      </c>
      <c r="Q45" s="19">
        <f t="shared" si="14"/>
        <v>3</v>
      </c>
      <c r="R45" s="19">
        <f t="shared" si="15"/>
        <v>0</v>
      </c>
    </row>
    <row r="46" spans="1:18" ht="12.75">
      <c r="A46" s="20">
        <v>32614</v>
      </c>
      <c r="B46" s="36"/>
      <c r="C46" s="37"/>
      <c r="D46" s="36"/>
      <c r="E46" s="36"/>
      <c r="F46" s="37"/>
      <c r="G46" s="37"/>
      <c r="H46" s="36"/>
      <c r="I46" s="36"/>
      <c r="J46" s="19">
        <f t="shared" si="10"/>
        <v>0</v>
      </c>
      <c r="K46" s="19">
        <f t="shared" si="11"/>
        <v>0</v>
      </c>
      <c r="L46" s="19">
        <f t="shared" si="17"/>
        <v>1</v>
      </c>
      <c r="M46" s="19">
        <f t="shared" si="17"/>
        <v>2</v>
      </c>
      <c r="N46" s="15">
        <f t="shared" si="12"/>
        <v>0</v>
      </c>
      <c r="O46" s="22">
        <f t="shared" si="16"/>
        <v>0.9795918367346939</v>
      </c>
      <c r="P46" s="15">
        <f t="shared" si="13"/>
        <v>6.122448979591836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 s="36"/>
      <c r="C47" s="36"/>
      <c r="D47" s="36"/>
      <c r="E47" s="36"/>
      <c r="F47" s="36"/>
      <c r="G47" s="36"/>
      <c r="H47" s="36"/>
      <c r="I47" s="36"/>
      <c r="J47" s="19">
        <f t="shared" si="10"/>
        <v>0</v>
      </c>
      <c r="K47" s="19">
        <f t="shared" si="11"/>
        <v>0</v>
      </c>
      <c r="L47" s="19">
        <f t="shared" si="17"/>
        <v>1</v>
      </c>
      <c r="M47" s="19">
        <f t="shared" si="17"/>
        <v>2</v>
      </c>
      <c r="N47" s="15">
        <f t="shared" si="12"/>
        <v>0</v>
      </c>
      <c r="O47" s="22">
        <f t="shared" si="16"/>
        <v>0.9795918367346939</v>
      </c>
      <c r="P47" s="15">
        <f t="shared" si="13"/>
        <v>6.122448979591836</v>
      </c>
      <c r="Q47" s="19">
        <f t="shared" si="14"/>
        <v>0</v>
      </c>
      <c r="R47" s="19">
        <f t="shared" si="15"/>
        <v>0</v>
      </c>
    </row>
    <row r="48" spans="1:18" ht="12.75">
      <c r="A48" s="20">
        <v>32616</v>
      </c>
      <c r="B48" s="37"/>
      <c r="C48" s="37">
        <v>2</v>
      </c>
      <c r="D48" s="36"/>
      <c r="E48" s="36"/>
      <c r="F48" s="37"/>
      <c r="G48" s="37"/>
      <c r="H48" s="36"/>
      <c r="I48" s="36"/>
      <c r="J48" s="19">
        <f t="shared" si="10"/>
        <v>2</v>
      </c>
      <c r="K48" s="19">
        <f t="shared" si="11"/>
        <v>0</v>
      </c>
      <c r="L48" s="19">
        <f t="shared" si="17"/>
        <v>3</v>
      </c>
      <c r="M48" s="19">
        <f t="shared" si="17"/>
        <v>2</v>
      </c>
      <c r="N48" s="15">
        <f t="shared" si="12"/>
        <v>0.6530612244897959</v>
      </c>
      <c r="O48" s="22">
        <f t="shared" si="16"/>
        <v>1.6326530612244898</v>
      </c>
      <c r="P48" s="15">
        <f t="shared" si="13"/>
        <v>10.204081632653061</v>
      </c>
      <c r="Q48" s="19">
        <f t="shared" si="14"/>
        <v>2</v>
      </c>
      <c r="R48" s="19">
        <f t="shared" si="15"/>
        <v>0</v>
      </c>
    </row>
    <row r="49" spans="1:18" ht="12.75">
      <c r="A49" s="20">
        <v>32617</v>
      </c>
      <c r="B49" s="36"/>
      <c r="C49" s="36"/>
      <c r="D49" s="36"/>
      <c r="E49" s="36"/>
      <c r="F49" s="36"/>
      <c r="G49" s="36"/>
      <c r="H49" s="36"/>
      <c r="I49" s="36"/>
      <c r="J49" s="19">
        <f t="shared" si="10"/>
        <v>0</v>
      </c>
      <c r="K49" s="19">
        <f t="shared" si="11"/>
        <v>0</v>
      </c>
      <c r="L49" s="19">
        <f t="shared" si="17"/>
        <v>3</v>
      </c>
      <c r="M49" s="19">
        <f t="shared" si="17"/>
        <v>2</v>
      </c>
      <c r="N49" s="15">
        <f t="shared" si="12"/>
        <v>0</v>
      </c>
      <c r="O49" s="22">
        <f t="shared" si="16"/>
        <v>1.6326530612244898</v>
      </c>
      <c r="P49" s="15">
        <f t="shared" si="13"/>
        <v>10.204081632653061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 s="36"/>
      <c r="C50" s="37"/>
      <c r="D50" s="37"/>
      <c r="E50" s="37"/>
      <c r="F50" s="37"/>
      <c r="G50" s="37"/>
      <c r="H50" s="37"/>
      <c r="I50" s="36"/>
      <c r="J50" s="19">
        <f t="shared" si="10"/>
        <v>0</v>
      </c>
      <c r="K50" s="19">
        <f t="shared" si="11"/>
        <v>0</v>
      </c>
      <c r="L50" s="19">
        <f t="shared" si="17"/>
        <v>3</v>
      </c>
      <c r="M50" s="19">
        <f t="shared" si="17"/>
        <v>2</v>
      </c>
      <c r="N50" s="15">
        <f t="shared" si="12"/>
        <v>0</v>
      </c>
      <c r="O50" s="22">
        <f t="shared" si="16"/>
        <v>1.6326530612244898</v>
      </c>
      <c r="P50" s="15">
        <f t="shared" si="13"/>
        <v>10.204081632653061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 s="36"/>
      <c r="C51" s="36"/>
      <c r="D51" s="36"/>
      <c r="E51" s="36"/>
      <c r="F51" s="36"/>
      <c r="G51" s="36"/>
      <c r="H51" s="36"/>
      <c r="I51" s="36"/>
      <c r="J51" s="19">
        <f t="shared" si="10"/>
        <v>0</v>
      </c>
      <c r="K51" s="19">
        <f t="shared" si="11"/>
        <v>0</v>
      </c>
      <c r="L51" s="19">
        <f t="shared" si="17"/>
        <v>3</v>
      </c>
      <c r="M51" s="19">
        <f t="shared" si="17"/>
        <v>2</v>
      </c>
      <c r="N51" s="15">
        <f t="shared" si="12"/>
        <v>0</v>
      </c>
      <c r="O51" s="22">
        <f t="shared" si="16"/>
        <v>1.6326530612244898</v>
      </c>
      <c r="P51" s="15">
        <f t="shared" si="13"/>
        <v>10.204081632653061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 s="36">
        <v>1</v>
      </c>
      <c r="C52" s="37">
        <v>2</v>
      </c>
      <c r="D52" s="36"/>
      <c r="E52" s="36"/>
      <c r="F52" s="36"/>
      <c r="G52" s="37"/>
      <c r="H52" s="36"/>
      <c r="I52" s="36"/>
      <c r="J52" s="19">
        <f t="shared" si="10"/>
        <v>3</v>
      </c>
      <c r="K52" s="19">
        <f t="shared" si="11"/>
        <v>0</v>
      </c>
      <c r="L52" s="19">
        <f t="shared" si="17"/>
        <v>6</v>
      </c>
      <c r="M52" s="19">
        <f t="shared" si="17"/>
        <v>2</v>
      </c>
      <c r="N52" s="15">
        <f t="shared" si="12"/>
        <v>0.9795918367346939</v>
      </c>
      <c r="O52" s="22">
        <f t="shared" si="16"/>
        <v>2.612244897959184</v>
      </c>
      <c r="P52" s="15">
        <f t="shared" si="13"/>
        <v>16.3265306122449</v>
      </c>
      <c r="Q52" s="19">
        <f t="shared" si="14"/>
        <v>3</v>
      </c>
      <c r="R52" s="19">
        <f t="shared" si="15"/>
        <v>0</v>
      </c>
    </row>
    <row r="53" spans="1:19" ht="12.75">
      <c r="A53" s="20">
        <v>32621</v>
      </c>
      <c r="B53" s="37"/>
      <c r="C53" s="37"/>
      <c r="D53" s="36"/>
      <c r="E53" s="36"/>
      <c r="F53" s="37"/>
      <c r="G53" s="37"/>
      <c r="H53" s="36"/>
      <c r="I53" s="36"/>
      <c r="J53" s="19">
        <f t="shared" si="10"/>
        <v>0</v>
      </c>
      <c r="K53" s="19">
        <f t="shared" si="11"/>
        <v>0</v>
      </c>
      <c r="L53" s="19">
        <f t="shared" si="17"/>
        <v>6</v>
      </c>
      <c r="M53" s="19">
        <f t="shared" si="17"/>
        <v>2</v>
      </c>
      <c r="N53" s="15">
        <f t="shared" si="12"/>
        <v>0</v>
      </c>
      <c r="O53" s="22">
        <f t="shared" si="16"/>
        <v>2.612244897959184</v>
      </c>
      <c r="P53" s="15">
        <f t="shared" si="13"/>
        <v>16.3265306122449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 s="36"/>
      <c r="C54" s="36"/>
      <c r="D54" s="36"/>
      <c r="E54" s="36"/>
      <c r="F54" s="36"/>
      <c r="G54" s="36"/>
      <c r="H54" s="36"/>
      <c r="I54" s="36"/>
      <c r="J54" s="19">
        <f t="shared" si="10"/>
        <v>0</v>
      </c>
      <c r="K54" s="19">
        <f t="shared" si="11"/>
        <v>0</v>
      </c>
      <c r="L54" s="19">
        <f t="shared" si="17"/>
        <v>6</v>
      </c>
      <c r="M54" s="19">
        <f t="shared" si="17"/>
        <v>2</v>
      </c>
      <c r="N54" s="15">
        <f t="shared" si="12"/>
        <v>0</v>
      </c>
      <c r="O54" s="22">
        <f t="shared" si="16"/>
        <v>2.612244897959184</v>
      </c>
      <c r="P54" s="15">
        <f t="shared" si="13"/>
        <v>16.3265306122449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 s="37"/>
      <c r="C55" s="37"/>
      <c r="D55" s="37"/>
      <c r="E55" s="37"/>
      <c r="F55" s="37">
        <v>1</v>
      </c>
      <c r="G55" s="37"/>
      <c r="H55" s="37"/>
      <c r="I55" s="36"/>
      <c r="J55" s="19">
        <f t="shared" si="10"/>
        <v>0</v>
      </c>
      <c r="K55" s="19">
        <f t="shared" si="11"/>
        <v>1</v>
      </c>
      <c r="L55" s="19">
        <f t="shared" si="17"/>
        <v>6</v>
      </c>
      <c r="M55" s="19">
        <f t="shared" si="17"/>
        <v>3</v>
      </c>
      <c r="N55" s="15">
        <f t="shared" si="12"/>
        <v>0.32653061224489793</v>
      </c>
      <c r="O55" s="22">
        <f t="shared" si="16"/>
        <v>2.938775510204082</v>
      </c>
      <c r="P55" s="15">
        <f t="shared" si="13"/>
        <v>18.367346938775512</v>
      </c>
      <c r="Q55" s="19">
        <f t="shared" si="14"/>
        <v>1</v>
      </c>
      <c r="R55" s="19">
        <f t="shared" si="15"/>
        <v>0</v>
      </c>
    </row>
    <row r="56" spans="1:18" ht="12.75">
      <c r="A56" s="20">
        <v>32624</v>
      </c>
      <c r="B56" s="36"/>
      <c r="C56" s="36"/>
      <c r="D56" s="36"/>
      <c r="E56" s="36"/>
      <c r="F56" s="36"/>
      <c r="G56" s="36"/>
      <c r="H56" s="36"/>
      <c r="I56" s="36"/>
      <c r="J56" s="19">
        <f t="shared" si="10"/>
        <v>0</v>
      </c>
      <c r="K56" s="19">
        <f t="shared" si="11"/>
        <v>0</v>
      </c>
      <c r="L56" s="19">
        <f t="shared" si="17"/>
        <v>6</v>
      </c>
      <c r="M56" s="19">
        <f t="shared" si="17"/>
        <v>3</v>
      </c>
      <c r="N56" s="15">
        <f t="shared" si="12"/>
        <v>0</v>
      </c>
      <c r="O56" s="22">
        <f t="shared" si="16"/>
        <v>2.938775510204082</v>
      </c>
      <c r="P56" s="15">
        <f t="shared" si="13"/>
        <v>18.367346938775512</v>
      </c>
      <c r="Q56" s="19">
        <f t="shared" si="14"/>
        <v>0</v>
      </c>
      <c r="R56" s="19">
        <f t="shared" si="15"/>
        <v>0</v>
      </c>
    </row>
    <row r="57" spans="1:18" ht="12.75">
      <c r="A57" s="20">
        <v>32625</v>
      </c>
      <c r="B57" s="37"/>
      <c r="C57" s="37"/>
      <c r="D57" s="36"/>
      <c r="E57" s="36"/>
      <c r="F57" s="37"/>
      <c r="G57" s="37"/>
      <c r="H57" s="36"/>
      <c r="I57" s="37"/>
      <c r="J57" s="19">
        <f t="shared" si="10"/>
        <v>0</v>
      </c>
      <c r="K57" s="19">
        <f t="shared" si="11"/>
        <v>0</v>
      </c>
      <c r="L57" s="19">
        <f t="shared" si="17"/>
        <v>6</v>
      </c>
      <c r="M57" s="19">
        <f t="shared" si="17"/>
        <v>3</v>
      </c>
      <c r="N57" s="15">
        <f t="shared" si="12"/>
        <v>0</v>
      </c>
      <c r="O57" s="22">
        <f t="shared" si="16"/>
        <v>2.938775510204082</v>
      </c>
      <c r="P57" s="15">
        <f t="shared" si="13"/>
        <v>18.367346938775512</v>
      </c>
      <c r="Q57" s="19">
        <f t="shared" si="14"/>
        <v>0</v>
      </c>
      <c r="R57" s="19">
        <f t="shared" si="15"/>
        <v>0</v>
      </c>
    </row>
    <row r="58" spans="1:18" ht="12.75">
      <c r="A58" s="20">
        <v>32626</v>
      </c>
      <c r="B58" s="36"/>
      <c r="C58" s="36"/>
      <c r="D58" s="36"/>
      <c r="E58" s="36"/>
      <c r="F58" s="36"/>
      <c r="G58" s="36"/>
      <c r="H58" s="36"/>
      <c r="I58" s="36"/>
      <c r="J58" s="19">
        <f t="shared" si="10"/>
        <v>0</v>
      </c>
      <c r="K58" s="19">
        <f t="shared" si="11"/>
        <v>0</v>
      </c>
      <c r="L58" s="19">
        <f t="shared" si="17"/>
        <v>6</v>
      </c>
      <c r="M58" s="19">
        <f t="shared" si="17"/>
        <v>3</v>
      </c>
      <c r="N58" s="15">
        <f t="shared" si="12"/>
        <v>0</v>
      </c>
      <c r="O58" s="22">
        <f t="shared" si="16"/>
        <v>2.938775510204082</v>
      </c>
      <c r="P58" s="15">
        <f t="shared" si="13"/>
        <v>18.367346938775512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 s="36"/>
      <c r="C59" s="37">
        <v>1</v>
      </c>
      <c r="D59" s="36"/>
      <c r="E59" s="36"/>
      <c r="F59" s="36"/>
      <c r="G59" s="37">
        <v>1</v>
      </c>
      <c r="H59" s="36"/>
      <c r="I59" s="36"/>
      <c r="J59" s="19">
        <f t="shared" si="10"/>
        <v>1</v>
      </c>
      <c r="K59" s="19">
        <f t="shared" si="11"/>
        <v>1</v>
      </c>
      <c r="L59" s="19">
        <f t="shared" si="17"/>
        <v>7</v>
      </c>
      <c r="M59" s="19">
        <f t="shared" si="17"/>
        <v>4</v>
      </c>
      <c r="N59" s="15">
        <f t="shared" si="12"/>
        <v>0.6530612244897959</v>
      </c>
      <c r="O59" s="22">
        <f t="shared" si="16"/>
        <v>3.5918367346938775</v>
      </c>
      <c r="P59" s="15">
        <f t="shared" si="13"/>
        <v>22.448979591836736</v>
      </c>
      <c r="Q59" s="19">
        <f t="shared" si="14"/>
        <v>2</v>
      </c>
      <c r="R59" s="19">
        <f t="shared" si="15"/>
        <v>0</v>
      </c>
    </row>
    <row r="60" spans="1:18" ht="12.75">
      <c r="A60" s="20">
        <v>32628</v>
      </c>
      <c r="B60" s="36"/>
      <c r="C60" s="36"/>
      <c r="D60" s="36"/>
      <c r="E60" s="36"/>
      <c r="F60" s="36"/>
      <c r="G60" s="36"/>
      <c r="H60" s="36"/>
      <c r="I60" s="36"/>
      <c r="J60" s="19">
        <f t="shared" si="10"/>
        <v>0</v>
      </c>
      <c r="K60" s="19">
        <f t="shared" si="11"/>
        <v>0</v>
      </c>
      <c r="L60" s="19">
        <f t="shared" si="17"/>
        <v>7</v>
      </c>
      <c r="M60" s="19">
        <f t="shared" si="17"/>
        <v>4</v>
      </c>
      <c r="N60" s="15">
        <f t="shared" si="12"/>
        <v>0</v>
      </c>
      <c r="O60" s="22">
        <f t="shared" si="16"/>
        <v>3.5918367346938775</v>
      </c>
      <c r="P60" s="15">
        <f t="shared" si="13"/>
        <v>22.448979591836736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 s="37"/>
      <c r="C61" s="36"/>
      <c r="D61" s="36"/>
      <c r="E61" s="36"/>
      <c r="F61" s="36"/>
      <c r="G61" s="37"/>
      <c r="H61" s="36"/>
      <c r="I61" s="36"/>
      <c r="J61" s="19">
        <f t="shared" si="10"/>
        <v>0</v>
      </c>
      <c r="K61" s="19">
        <f t="shared" si="11"/>
        <v>0</v>
      </c>
      <c r="L61" s="19">
        <f t="shared" si="17"/>
        <v>7</v>
      </c>
      <c r="M61" s="19">
        <f t="shared" si="17"/>
        <v>4</v>
      </c>
      <c r="N61" s="15">
        <f t="shared" si="12"/>
        <v>0</v>
      </c>
      <c r="O61" s="22">
        <f t="shared" si="16"/>
        <v>3.5918367346938775</v>
      </c>
      <c r="P61" s="15">
        <f t="shared" si="13"/>
        <v>22.448979591836736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 s="36"/>
      <c r="C62" s="36"/>
      <c r="D62" s="36"/>
      <c r="E62" s="36"/>
      <c r="F62" s="36"/>
      <c r="G62" s="36">
        <v>4</v>
      </c>
      <c r="H62" s="36"/>
      <c r="I62" s="36"/>
      <c r="J62" s="19">
        <f t="shared" si="10"/>
        <v>0</v>
      </c>
      <c r="K62" s="19">
        <f t="shared" si="11"/>
        <v>4</v>
      </c>
      <c r="L62" s="19">
        <f t="shared" si="17"/>
        <v>7</v>
      </c>
      <c r="M62" s="19">
        <f t="shared" si="17"/>
        <v>8</v>
      </c>
      <c r="N62" s="15">
        <f t="shared" si="12"/>
        <v>1.3061224489795917</v>
      </c>
      <c r="O62" s="22">
        <f t="shared" si="16"/>
        <v>4.8979591836734695</v>
      </c>
      <c r="P62" s="15">
        <f t="shared" si="13"/>
        <v>30.612244897959183</v>
      </c>
      <c r="Q62" s="19">
        <f t="shared" si="14"/>
        <v>4</v>
      </c>
      <c r="R62" s="19">
        <f t="shared" si="15"/>
        <v>0</v>
      </c>
    </row>
    <row r="63" spans="1:18" ht="12.75">
      <c r="A63" s="20">
        <v>32631</v>
      </c>
      <c r="B63" s="36"/>
      <c r="C63" s="37"/>
      <c r="D63" s="36"/>
      <c r="E63" s="37"/>
      <c r="F63" s="37"/>
      <c r="G63" s="37"/>
      <c r="H63" s="36"/>
      <c r="I63" s="37"/>
      <c r="J63" s="19">
        <f t="shared" si="10"/>
        <v>0</v>
      </c>
      <c r="K63" s="19">
        <f t="shared" si="11"/>
        <v>0</v>
      </c>
      <c r="L63" s="19">
        <f t="shared" si="17"/>
        <v>7</v>
      </c>
      <c r="M63" s="19">
        <f t="shared" si="17"/>
        <v>8</v>
      </c>
      <c r="N63" s="15">
        <f t="shared" si="12"/>
        <v>0</v>
      </c>
      <c r="O63" s="22">
        <f t="shared" si="16"/>
        <v>4.8979591836734695</v>
      </c>
      <c r="P63" s="15">
        <f t="shared" si="13"/>
        <v>30.612244897959183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 s="36"/>
      <c r="C64" s="37"/>
      <c r="D64" s="36"/>
      <c r="E64" s="36"/>
      <c r="F64" s="37"/>
      <c r="G64" s="37"/>
      <c r="H64" s="36"/>
      <c r="I64" s="37"/>
      <c r="J64" s="19">
        <f t="shared" si="10"/>
        <v>0</v>
      </c>
      <c r="K64" s="19">
        <f t="shared" si="11"/>
        <v>0</v>
      </c>
      <c r="L64" s="19">
        <f t="shared" si="17"/>
        <v>7</v>
      </c>
      <c r="M64" s="19">
        <f t="shared" si="17"/>
        <v>8</v>
      </c>
      <c r="N64" s="15">
        <f t="shared" si="12"/>
        <v>0</v>
      </c>
      <c r="O64" s="22">
        <f t="shared" si="16"/>
        <v>4.8979591836734695</v>
      </c>
      <c r="P64" s="15">
        <f t="shared" si="13"/>
        <v>30.612244897959183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 s="36"/>
      <c r="C65" s="36"/>
      <c r="D65" s="36"/>
      <c r="E65" s="36"/>
      <c r="F65" s="36"/>
      <c r="G65" s="36"/>
      <c r="H65" s="36"/>
      <c r="I65" s="36"/>
      <c r="J65" s="19">
        <f t="shared" si="10"/>
        <v>0</v>
      </c>
      <c r="K65" s="19">
        <f t="shared" si="11"/>
        <v>0</v>
      </c>
      <c r="L65" s="19">
        <f aca="true" t="shared" si="18" ref="L65:M84">L64+J65</f>
        <v>7</v>
      </c>
      <c r="M65" s="19">
        <f t="shared" si="18"/>
        <v>8</v>
      </c>
      <c r="N65" s="15">
        <f t="shared" si="12"/>
        <v>0</v>
      </c>
      <c r="O65" s="22">
        <f t="shared" si="16"/>
        <v>4.8979591836734695</v>
      </c>
      <c r="P65" s="15">
        <f t="shared" si="13"/>
        <v>30.612244897959183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 s="36"/>
      <c r="C66" s="37">
        <v>2</v>
      </c>
      <c r="D66" s="36"/>
      <c r="E66" s="38"/>
      <c r="F66" s="37"/>
      <c r="G66" s="37">
        <v>4</v>
      </c>
      <c r="H66" s="36"/>
      <c r="I66" s="36"/>
      <c r="J66" s="19">
        <f t="shared" si="10"/>
        <v>2</v>
      </c>
      <c r="K66" s="19">
        <f t="shared" si="11"/>
        <v>4</v>
      </c>
      <c r="L66" s="19">
        <f t="shared" si="18"/>
        <v>9</v>
      </c>
      <c r="M66" s="19">
        <f t="shared" si="18"/>
        <v>12</v>
      </c>
      <c r="N66" s="15">
        <f t="shared" si="12"/>
        <v>1.9591836734693877</v>
      </c>
      <c r="O66" s="22">
        <f t="shared" si="16"/>
        <v>6.857142857142858</v>
      </c>
      <c r="P66" s="15">
        <f t="shared" si="13"/>
        <v>42.85714285714286</v>
      </c>
      <c r="Q66" s="19">
        <f t="shared" si="14"/>
        <v>6</v>
      </c>
      <c r="R66" s="19">
        <f t="shared" si="15"/>
        <v>0</v>
      </c>
    </row>
    <row r="67" spans="1:19" ht="12.75">
      <c r="A67" s="20">
        <v>32635</v>
      </c>
      <c r="B67" s="36"/>
      <c r="C67" s="36"/>
      <c r="D67" s="36"/>
      <c r="E67" s="36"/>
      <c r="F67" s="36"/>
      <c r="G67" s="36"/>
      <c r="H67" s="36"/>
      <c r="I67" s="36"/>
      <c r="J67" s="19">
        <f t="shared" si="10"/>
        <v>0</v>
      </c>
      <c r="K67" s="19">
        <f t="shared" si="11"/>
        <v>0</v>
      </c>
      <c r="L67" s="19">
        <f t="shared" si="18"/>
        <v>9</v>
      </c>
      <c r="M67" s="19">
        <f t="shared" si="18"/>
        <v>12</v>
      </c>
      <c r="N67" s="15">
        <f t="shared" si="12"/>
        <v>0</v>
      </c>
      <c r="O67" s="22">
        <f t="shared" si="16"/>
        <v>6.857142857142858</v>
      </c>
      <c r="P67" s="15">
        <f t="shared" si="13"/>
        <v>42.85714285714286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 s="36"/>
      <c r="C68" s="36"/>
      <c r="D68" s="37"/>
      <c r="E68" s="37"/>
      <c r="F68" s="36"/>
      <c r="G68" s="37"/>
      <c r="H68" s="36"/>
      <c r="I68" s="37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9</v>
      </c>
      <c r="M68" s="19">
        <f t="shared" si="18"/>
        <v>12</v>
      </c>
      <c r="N68" s="15">
        <f aca="true" t="shared" si="21" ref="N68:N94">(+J68+K68)*($J$96/($J$96+$K$96))</f>
        <v>0</v>
      </c>
      <c r="O68" s="22">
        <f t="shared" si="16"/>
        <v>6.857142857142858</v>
      </c>
      <c r="P68" s="15">
        <f aca="true" t="shared" si="22" ref="P68:P94">O68*100/$N$96</f>
        <v>42.85714285714286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2.75">
      <c r="A69" s="20">
        <v>32637</v>
      </c>
      <c r="B69" s="36"/>
      <c r="C69" s="36">
        <v>3</v>
      </c>
      <c r="D69" s="36"/>
      <c r="E69" s="36"/>
      <c r="F69" s="36"/>
      <c r="G69" s="36">
        <v>4</v>
      </c>
      <c r="H69" s="36"/>
      <c r="I69" s="36"/>
      <c r="J69" s="19">
        <f t="shared" si="19"/>
        <v>3</v>
      </c>
      <c r="K69" s="19">
        <f t="shared" si="20"/>
        <v>4</v>
      </c>
      <c r="L69" s="19">
        <f t="shared" si="18"/>
        <v>12</v>
      </c>
      <c r="M69" s="19">
        <f t="shared" si="18"/>
        <v>16</v>
      </c>
      <c r="N69" s="15">
        <f t="shared" si="21"/>
        <v>2.2857142857142856</v>
      </c>
      <c r="O69" s="22">
        <f aca="true" t="shared" si="25" ref="O69:O94">O68+N69</f>
        <v>9.142857142857142</v>
      </c>
      <c r="P69" s="15">
        <f t="shared" si="22"/>
        <v>57.14285714285714</v>
      </c>
      <c r="Q69" s="19">
        <f t="shared" si="23"/>
        <v>7</v>
      </c>
      <c r="R69" s="19">
        <f t="shared" si="24"/>
        <v>0</v>
      </c>
    </row>
    <row r="70" spans="1:18" ht="12.75">
      <c r="A70" s="20">
        <v>32638</v>
      </c>
      <c r="B70" s="36"/>
      <c r="C70" s="37"/>
      <c r="D70" s="36"/>
      <c r="E70" s="36"/>
      <c r="F70" s="36"/>
      <c r="G70" s="36"/>
      <c r="H70" s="36"/>
      <c r="I70" s="36"/>
      <c r="J70" s="19">
        <f t="shared" si="19"/>
        <v>0</v>
      </c>
      <c r="K70" s="19">
        <f t="shared" si="20"/>
        <v>0</v>
      </c>
      <c r="L70" s="19">
        <f t="shared" si="18"/>
        <v>12</v>
      </c>
      <c r="M70" s="19">
        <f t="shared" si="18"/>
        <v>16</v>
      </c>
      <c r="N70" s="15">
        <f t="shared" si="21"/>
        <v>0</v>
      </c>
      <c r="O70" s="22">
        <f t="shared" si="25"/>
        <v>9.142857142857142</v>
      </c>
      <c r="P70" s="15">
        <f t="shared" si="22"/>
        <v>57.14285714285714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 s="36"/>
      <c r="C71" s="37">
        <v>2</v>
      </c>
      <c r="D71" s="37"/>
      <c r="E71" s="36"/>
      <c r="F71" s="36"/>
      <c r="G71" s="37">
        <v>4</v>
      </c>
      <c r="H71" s="36"/>
      <c r="I71" s="36"/>
      <c r="J71" s="19">
        <f t="shared" si="19"/>
        <v>2</v>
      </c>
      <c r="K71" s="19">
        <f t="shared" si="20"/>
        <v>4</v>
      </c>
      <c r="L71" s="19">
        <f t="shared" si="18"/>
        <v>14</v>
      </c>
      <c r="M71" s="19">
        <f t="shared" si="18"/>
        <v>20</v>
      </c>
      <c r="N71" s="15">
        <f t="shared" si="21"/>
        <v>1.9591836734693877</v>
      </c>
      <c r="O71" s="22">
        <f t="shared" si="25"/>
        <v>11.10204081632653</v>
      </c>
      <c r="P71" s="15">
        <f t="shared" si="22"/>
        <v>69.38775510204081</v>
      </c>
      <c r="Q71" s="19">
        <f t="shared" si="23"/>
        <v>6</v>
      </c>
      <c r="R71" s="19">
        <f t="shared" si="24"/>
        <v>0</v>
      </c>
    </row>
    <row r="72" spans="1:18" ht="12.75">
      <c r="A72" s="20">
        <v>32640</v>
      </c>
      <c r="B72" s="36"/>
      <c r="C72" s="36"/>
      <c r="D72" s="36"/>
      <c r="E72" s="36"/>
      <c r="F72" s="36"/>
      <c r="G72" s="36"/>
      <c r="H72" s="36"/>
      <c r="I72" s="36"/>
      <c r="J72" s="19">
        <f t="shared" si="19"/>
        <v>0</v>
      </c>
      <c r="K72" s="19">
        <f t="shared" si="20"/>
        <v>0</v>
      </c>
      <c r="L72" s="19">
        <f t="shared" si="18"/>
        <v>14</v>
      </c>
      <c r="M72" s="19">
        <f t="shared" si="18"/>
        <v>20</v>
      </c>
      <c r="N72" s="15">
        <f t="shared" si="21"/>
        <v>0</v>
      </c>
      <c r="O72" s="22">
        <f t="shared" si="25"/>
        <v>11.10204081632653</v>
      </c>
      <c r="P72" s="15">
        <f t="shared" si="22"/>
        <v>69.38775510204081</v>
      </c>
      <c r="Q72" s="19">
        <f t="shared" si="23"/>
        <v>0</v>
      </c>
      <c r="R72" s="19">
        <f t="shared" si="24"/>
        <v>0</v>
      </c>
    </row>
    <row r="73" spans="1:18" ht="12.75">
      <c r="A73" s="20">
        <v>32641</v>
      </c>
      <c r="B73" s="36"/>
      <c r="C73" s="37"/>
      <c r="D73" s="38"/>
      <c r="E73" s="36"/>
      <c r="F73" s="36"/>
      <c r="G73" s="37">
        <v>1</v>
      </c>
      <c r="H73" s="36"/>
      <c r="I73" s="36"/>
      <c r="J73" s="19">
        <f t="shared" si="19"/>
        <v>0</v>
      </c>
      <c r="K73" s="19">
        <f t="shared" si="20"/>
        <v>1</v>
      </c>
      <c r="L73" s="19">
        <f t="shared" si="18"/>
        <v>14</v>
      </c>
      <c r="M73" s="19">
        <f t="shared" si="18"/>
        <v>21</v>
      </c>
      <c r="N73" s="15">
        <f t="shared" si="21"/>
        <v>0.32653061224489793</v>
      </c>
      <c r="O73" s="22">
        <f t="shared" si="25"/>
        <v>11.428571428571429</v>
      </c>
      <c r="P73" s="15">
        <f t="shared" si="22"/>
        <v>71.42857142857143</v>
      </c>
      <c r="Q73" s="19">
        <f t="shared" si="23"/>
        <v>1</v>
      </c>
      <c r="R73" s="19">
        <f t="shared" si="24"/>
        <v>0</v>
      </c>
    </row>
    <row r="74" spans="1:18" ht="12.75">
      <c r="A74" s="20">
        <v>32642</v>
      </c>
      <c r="B74" s="36"/>
      <c r="C74" s="36"/>
      <c r="D74" s="36"/>
      <c r="E74" s="36"/>
      <c r="F74" s="36"/>
      <c r="G74" s="36"/>
      <c r="H74" s="36"/>
      <c r="I74" s="36"/>
      <c r="J74" s="19">
        <f t="shared" si="19"/>
        <v>0</v>
      </c>
      <c r="K74" s="19">
        <f t="shared" si="20"/>
        <v>0</v>
      </c>
      <c r="L74" s="19">
        <f t="shared" si="18"/>
        <v>14</v>
      </c>
      <c r="M74" s="19">
        <f t="shared" si="18"/>
        <v>21</v>
      </c>
      <c r="N74" s="15">
        <f t="shared" si="21"/>
        <v>0</v>
      </c>
      <c r="O74" s="22">
        <f t="shared" si="25"/>
        <v>11.428571428571429</v>
      </c>
      <c r="P74" s="15">
        <f t="shared" si="22"/>
        <v>71.42857142857143</v>
      </c>
      <c r="Q74" s="19">
        <f t="shared" si="23"/>
        <v>0</v>
      </c>
      <c r="R74" s="19">
        <f t="shared" si="24"/>
        <v>0</v>
      </c>
    </row>
    <row r="75" spans="1:18" ht="12.75">
      <c r="A75" s="20">
        <v>32643</v>
      </c>
      <c r="B75" s="36"/>
      <c r="C75" s="37"/>
      <c r="D75" s="38"/>
      <c r="E75" s="37"/>
      <c r="F75" s="37"/>
      <c r="G75" s="37"/>
      <c r="H75" s="37"/>
      <c r="I75" s="36"/>
      <c r="J75" s="19">
        <f t="shared" si="19"/>
        <v>0</v>
      </c>
      <c r="K75" s="19">
        <f t="shared" si="20"/>
        <v>0</v>
      </c>
      <c r="L75" s="19">
        <f t="shared" si="18"/>
        <v>14</v>
      </c>
      <c r="M75" s="19">
        <f t="shared" si="18"/>
        <v>21</v>
      </c>
      <c r="N75" s="15">
        <f t="shared" si="21"/>
        <v>0</v>
      </c>
      <c r="O75" s="22">
        <f t="shared" si="25"/>
        <v>11.428571428571429</v>
      </c>
      <c r="P75" s="15">
        <f t="shared" si="22"/>
        <v>71.42857142857143</v>
      </c>
      <c r="Q75" s="19">
        <f t="shared" si="23"/>
        <v>0</v>
      </c>
      <c r="R75" s="19">
        <f t="shared" si="24"/>
        <v>0</v>
      </c>
    </row>
    <row r="76" spans="1:18" ht="12.75">
      <c r="A76" s="20">
        <v>32644</v>
      </c>
      <c r="B76" s="36"/>
      <c r="C76" s="36"/>
      <c r="D76" s="36"/>
      <c r="E76" s="36"/>
      <c r="F76" s="36"/>
      <c r="G76" s="36">
        <v>6</v>
      </c>
      <c r="H76" s="36"/>
      <c r="I76" s="36"/>
      <c r="J76" s="19">
        <f t="shared" si="19"/>
        <v>0</v>
      </c>
      <c r="K76" s="19">
        <f t="shared" si="20"/>
        <v>6</v>
      </c>
      <c r="L76" s="19">
        <f t="shared" si="18"/>
        <v>14</v>
      </c>
      <c r="M76" s="19">
        <f t="shared" si="18"/>
        <v>27</v>
      </c>
      <c r="N76" s="15">
        <f t="shared" si="21"/>
        <v>1.9591836734693877</v>
      </c>
      <c r="O76" s="22">
        <f t="shared" si="25"/>
        <v>13.387755102040817</v>
      </c>
      <c r="P76" s="15">
        <f t="shared" si="22"/>
        <v>83.6734693877551</v>
      </c>
      <c r="Q76" s="19">
        <f t="shared" si="23"/>
        <v>6</v>
      </c>
      <c r="R76" s="19">
        <f t="shared" si="24"/>
        <v>0</v>
      </c>
    </row>
    <row r="77" spans="1:18" ht="12.75">
      <c r="A77" s="20">
        <v>32645</v>
      </c>
      <c r="B77" s="36"/>
      <c r="C77" s="37"/>
      <c r="D77" s="36"/>
      <c r="E77" s="36"/>
      <c r="F77" s="36"/>
      <c r="G77" s="37"/>
      <c r="H77" s="37"/>
      <c r="I77" s="37"/>
      <c r="J77" s="19">
        <f t="shared" si="19"/>
        <v>0</v>
      </c>
      <c r="K77" s="19">
        <f t="shared" si="20"/>
        <v>0</v>
      </c>
      <c r="L77" s="19">
        <f t="shared" si="18"/>
        <v>14</v>
      </c>
      <c r="M77" s="19">
        <f t="shared" si="18"/>
        <v>27</v>
      </c>
      <c r="N77" s="15">
        <f t="shared" si="21"/>
        <v>0</v>
      </c>
      <c r="O77" s="22">
        <f t="shared" si="25"/>
        <v>13.387755102040817</v>
      </c>
      <c r="P77" s="15">
        <f t="shared" si="22"/>
        <v>83.6734693877551</v>
      </c>
      <c r="Q77" s="19">
        <f t="shared" si="23"/>
        <v>0</v>
      </c>
      <c r="R77" s="19">
        <f t="shared" si="24"/>
        <v>0</v>
      </c>
    </row>
    <row r="78" spans="1:18" ht="12.75">
      <c r="A78" s="20">
        <v>32646</v>
      </c>
      <c r="B78" s="36"/>
      <c r="C78" s="36"/>
      <c r="D78" s="36"/>
      <c r="E78" s="36"/>
      <c r="F78" s="36"/>
      <c r="G78" s="36">
        <v>2</v>
      </c>
      <c r="H78" s="36"/>
      <c r="I78" s="36"/>
      <c r="J78" s="19">
        <f t="shared" si="19"/>
        <v>0</v>
      </c>
      <c r="K78" s="19">
        <f t="shared" si="20"/>
        <v>2</v>
      </c>
      <c r="L78" s="19">
        <f t="shared" si="18"/>
        <v>14</v>
      </c>
      <c r="M78" s="19">
        <f t="shared" si="18"/>
        <v>29</v>
      </c>
      <c r="N78" s="15">
        <f t="shared" si="21"/>
        <v>0.6530612244897959</v>
      </c>
      <c r="O78" s="22">
        <f t="shared" si="25"/>
        <v>14.040816326530614</v>
      </c>
      <c r="P78" s="15">
        <f t="shared" si="22"/>
        <v>87.75510204081634</v>
      </c>
      <c r="Q78" s="19">
        <f t="shared" si="23"/>
        <v>2</v>
      </c>
      <c r="R78" s="19">
        <f t="shared" si="24"/>
        <v>0</v>
      </c>
    </row>
    <row r="79" spans="1:18" ht="12.75">
      <c r="A79" s="20">
        <v>32647</v>
      </c>
      <c r="B79" s="36"/>
      <c r="C79" s="37"/>
      <c r="D79" s="36"/>
      <c r="E79" s="36"/>
      <c r="F79" s="36"/>
      <c r="G79" s="36"/>
      <c r="H79" s="36"/>
      <c r="I79" s="36"/>
      <c r="J79" s="19">
        <f t="shared" si="19"/>
        <v>0</v>
      </c>
      <c r="K79" s="19">
        <f t="shared" si="20"/>
        <v>0</v>
      </c>
      <c r="L79" s="19">
        <f t="shared" si="18"/>
        <v>14</v>
      </c>
      <c r="M79" s="19">
        <f t="shared" si="18"/>
        <v>29</v>
      </c>
      <c r="N79" s="15">
        <f t="shared" si="21"/>
        <v>0</v>
      </c>
      <c r="O79" s="22">
        <f t="shared" si="25"/>
        <v>14.040816326530614</v>
      </c>
      <c r="P79" s="15">
        <f t="shared" si="22"/>
        <v>87.75510204081634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 s="37"/>
      <c r="C80" s="37"/>
      <c r="D80" s="36"/>
      <c r="E80" s="36"/>
      <c r="F80" s="36"/>
      <c r="G80" s="37">
        <v>1</v>
      </c>
      <c r="H80" s="36"/>
      <c r="I80" s="36"/>
      <c r="J80" s="19">
        <f t="shared" si="19"/>
        <v>0</v>
      </c>
      <c r="K80" s="19">
        <f t="shared" si="20"/>
        <v>1</v>
      </c>
      <c r="L80" s="19">
        <f t="shared" si="18"/>
        <v>14</v>
      </c>
      <c r="M80" s="19">
        <f t="shared" si="18"/>
        <v>30</v>
      </c>
      <c r="N80" s="15">
        <f t="shared" si="21"/>
        <v>0.32653061224489793</v>
      </c>
      <c r="O80" s="22">
        <f t="shared" si="25"/>
        <v>14.367346938775512</v>
      </c>
      <c r="P80" s="15">
        <f t="shared" si="22"/>
        <v>89.79591836734696</v>
      </c>
      <c r="Q80" s="19">
        <f t="shared" si="23"/>
        <v>1</v>
      </c>
      <c r="R80" s="19">
        <f t="shared" si="24"/>
        <v>0</v>
      </c>
    </row>
    <row r="81" spans="1:19" ht="12.75">
      <c r="A81" s="20">
        <v>32649</v>
      </c>
      <c r="B81" s="36"/>
      <c r="C81" s="36"/>
      <c r="D81" s="36"/>
      <c r="E81" s="36"/>
      <c r="F81" s="36"/>
      <c r="G81" s="36"/>
      <c r="H81" s="36"/>
      <c r="I81" s="36"/>
      <c r="J81" s="19">
        <f t="shared" si="19"/>
        <v>0</v>
      </c>
      <c r="K81" s="19">
        <f t="shared" si="20"/>
        <v>0</v>
      </c>
      <c r="L81" s="19">
        <f t="shared" si="18"/>
        <v>14</v>
      </c>
      <c r="M81" s="19">
        <f t="shared" si="18"/>
        <v>30</v>
      </c>
      <c r="N81" s="15">
        <f t="shared" si="21"/>
        <v>0</v>
      </c>
      <c r="O81" s="22">
        <f t="shared" si="25"/>
        <v>14.367346938775512</v>
      </c>
      <c r="P81" s="15">
        <f t="shared" si="22"/>
        <v>89.79591836734696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 s="36"/>
      <c r="C82" s="37"/>
      <c r="D82" s="36"/>
      <c r="E82" s="36"/>
      <c r="F82" s="36"/>
      <c r="G82" s="36"/>
      <c r="H82" s="36"/>
      <c r="I82" s="36"/>
      <c r="J82" s="19">
        <f t="shared" si="19"/>
        <v>0</v>
      </c>
      <c r="K82" s="19">
        <f t="shared" si="20"/>
        <v>0</v>
      </c>
      <c r="L82" s="19">
        <f t="shared" si="18"/>
        <v>14</v>
      </c>
      <c r="M82" s="19">
        <f t="shared" si="18"/>
        <v>30</v>
      </c>
      <c r="N82" s="15">
        <f t="shared" si="21"/>
        <v>0</v>
      </c>
      <c r="O82" s="22">
        <f t="shared" si="25"/>
        <v>14.367346938775512</v>
      </c>
      <c r="P82" s="15">
        <f t="shared" si="22"/>
        <v>89.79591836734696</v>
      </c>
      <c r="Q82" s="19">
        <f t="shared" si="23"/>
        <v>0</v>
      </c>
      <c r="R82" s="19">
        <f t="shared" si="24"/>
        <v>0</v>
      </c>
    </row>
    <row r="83" spans="1:18" ht="12.75">
      <c r="A83" s="20">
        <v>32651</v>
      </c>
      <c r="B83" s="36"/>
      <c r="C83" s="36"/>
      <c r="D83" s="36"/>
      <c r="E83" s="36"/>
      <c r="F83" s="36"/>
      <c r="G83" s="36"/>
      <c r="H83" s="36"/>
      <c r="I83" s="36"/>
      <c r="J83" s="19">
        <f t="shared" si="19"/>
        <v>0</v>
      </c>
      <c r="K83" s="19">
        <f t="shared" si="20"/>
        <v>0</v>
      </c>
      <c r="L83" s="19">
        <f t="shared" si="18"/>
        <v>14</v>
      </c>
      <c r="M83" s="19">
        <f t="shared" si="18"/>
        <v>30</v>
      </c>
      <c r="N83" s="15">
        <f t="shared" si="21"/>
        <v>0</v>
      </c>
      <c r="O83" s="22">
        <f t="shared" si="25"/>
        <v>14.367346938775512</v>
      </c>
      <c r="P83" s="15">
        <f t="shared" si="22"/>
        <v>89.79591836734696</v>
      </c>
      <c r="Q83" s="19">
        <f t="shared" si="23"/>
        <v>0</v>
      </c>
      <c r="R83" s="19">
        <f t="shared" si="24"/>
        <v>0</v>
      </c>
    </row>
    <row r="84" spans="1:18" ht="12.75">
      <c r="A84" s="20">
        <v>32652</v>
      </c>
      <c r="B84" s="36"/>
      <c r="C84" s="36">
        <v>1</v>
      </c>
      <c r="D84" s="36"/>
      <c r="E84" s="37"/>
      <c r="F84" s="36"/>
      <c r="G84" s="36">
        <v>2</v>
      </c>
      <c r="H84" s="36"/>
      <c r="I84" s="36"/>
      <c r="J84" s="19">
        <f t="shared" si="19"/>
        <v>1</v>
      </c>
      <c r="K84" s="19">
        <f t="shared" si="20"/>
        <v>2</v>
      </c>
      <c r="L84" s="19">
        <f t="shared" si="18"/>
        <v>15</v>
      </c>
      <c r="M84" s="19">
        <f t="shared" si="18"/>
        <v>32</v>
      </c>
      <c r="N84" s="15">
        <f t="shared" si="21"/>
        <v>0.9795918367346939</v>
      </c>
      <c r="O84" s="22">
        <f t="shared" si="25"/>
        <v>15.346938775510205</v>
      </c>
      <c r="P84" s="15">
        <f t="shared" si="22"/>
        <v>95.91836734693878</v>
      </c>
      <c r="Q84" s="19">
        <f t="shared" si="23"/>
        <v>3</v>
      </c>
      <c r="R84" s="19">
        <f t="shared" si="24"/>
        <v>0</v>
      </c>
    </row>
    <row r="85" spans="1:18" ht="12.75">
      <c r="A85" s="20">
        <v>32653</v>
      </c>
      <c r="B85" s="36"/>
      <c r="C85" s="36"/>
      <c r="D85" s="36"/>
      <c r="E85" s="36"/>
      <c r="F85" s="36"/>
      <c r="G85" s="36"/>
      <c r="H85" s="36"/>
      <c r="I85" s="36"/>
      <c r="J85" s="19">
        <f t="shared" si="19"/>
        <v>0</v>
      </c>
      <c r="K85" s="19">
        <f t="shared" si="20"/>
        <v>0</v>
      </c>
      <c r="L85" s="19">
        <f aca="true" t="shared" si="26" ref="L85:M94">L84+J85</f>
        <v>15</v>
      </c>
      <c r="M85" s="19">
        <f t="shared" si="26"/>
        <v>32</v>
      </c>
      <c r="N85" s="15">
        <f t="shared" si="21"/>
        <v>0</v>
      </c>
      <c r="O85" s="22">
        <f t="shared" si="25"/>
        <v>15.346938775510205</v>
      </c>
      <c r="P85" s="15">
        <f t="shared" si="22"/>
        <v>95.91836734693878</v>
      </c>
      <c r="Q85" s="19">
        <f t="shared" si="23"/>
        <v>0</v>
      </c>
      <c r="R85" s="19">
        <f t="shared" si="24"/>
        <v>0</v>
      </c>
    </row>
    <row r="86" spans="1:18" ht="12.75">
      <c r="A86" s="20">
        <v>32654</v>
      </c>
      <c r="B86" s="36"/>
      <c r="C86" s="36"/>
      <c r="D86" s="36"/>
      <c r="E86" s="36"/>
      <c r="F86" s="36"/>
      <c r="G86" s="36"/>
      <c r="H86" s="36"/>
      <c r="I86" s="36"/>
      <c r="J86" s="19">
        <f t="shared" si="19"/>
        <v>0</v>
      </c>
      <c r="K86" s="19">
        <f t="shared" si="20"/>
        <v>0</v>
      </c>
      <c r="L86" s="19">
        <f t="shared" si="26"/>
        <v>15</v>
      </c>
      <c r="M86" s="19">
        <f t="shared" si="26"/>
        <v>32</v>
      </c>
      <c r="N86" s="15">
        <f t="shared" si="21"/>
        <v>0</v>
      </c>
      <c r="O86" s="22">
        <f t="shared" si="25"/>
        <v>15.346938775510205</v>
      </c>
      <c r="P86" s="15">
        <f t="shared" si="22"/>
        <v>95.91836734693878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 s="36"/>
      <c r="C87" s="37"/>
      <c r="D87" s="36"/>
      <c r="E87" s="37"/>
      <c r="F87" s="36"/>
      <c r="G87" s="36"/>
      <c r="H87" s="36"/>
      <c r="I87" s="36"/>
      <c r="J87" s="19">
        <f t="shared" si="19"/>
        <v>0</v>
      </c>
      <c r="K87" s="19">
        <f t="shared" si="20"/>
        <v>0</v>
      </c>
      <c r="L87" s="19">
        <f t="shared" si="26"/>
        <v>15</v>
      </c>
      <c r="M87" s="19">
        <f t="shared" si="26"/>
        <v>32</v>
      </c>
      <c r="N87" s="15">
        <f t="shared" si="21"/>
        <v>0</v>
      </c>
      <c r="O87" s="22">
        <f t="shared" si="25"/>
        <v>15.346938775510205</v>
      </c>
      <c r="P87" s="15">
        <f t="shared" si="22"/>
        <v>95.91836734693878</v>
      </c>
      <c r="Q87" s="19">
        <f t="shared" si="23"/>
        <v>0</v>
      </c>
      <c r="R87" s="19">
        <f t="shared" si="24"/>
        <v>0</v>
      </c>
    </row>
    <row r="88" spans="1:18" ht="12.75">
      <c r="A88" s="20">
        <v>32656</v>
      </c>
      <c r="B88" s="36"/>
      <c r="C88" s="36"/>
      <c r="D88" s="36"/>
      <c r="E88" s="36"/>
      <c r="F88" s="36"/>
      <c r="G88" s="36"/>
      <c r="H88" s="36"/>
      <c r="I88" s="36"/>
      <c r="J88" s="19">
        <f t="shared" si="19"/>
        <v>0</v>
      </c>
      <c r="K88" s="19">
        <f t="shared" si="20"/>
        <v>0</v>
      </c>
      <c r="L88" s="19">
        <f t="shared" si="26"/>
        <v>15</v>
      </c>
      <c r="M88" s="19">
        <f t="shared" si="26"/>
        <v>32</v>
      </c>
      <c r="N88" s="15">
        <f t="shared" si="21"/>
        <v>0</v>
      </c>
      <c r="O88" s="22">
        <f t="shared" si="25"/>
        <v>15.346938775510205</v>
      </c>
      <c r="P88" s="15">
        <f t="shared" si="22"/>
        <v>95.91836734693878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 s="36"/>
      <c r="C89" s="36"/>
      <c r="D89" s="36"/>
      <c r="E89" s="36"/>
      <c r="F89" s="36"/>
      <c r="G89" s="36"/>
      <c r="H89" s="36"/>
      <c r="I89" s="36"/>
      <c r="J89" s="19">
        <f t="shared" si="19"/>
        <v>0</v>
      </c>
      <c r="K89" s="19">
        <f t="shared" si="20"/>
        <v>0</v>
      </c>
      <c r="L89" s="19">
        <f t="shared" si="26"/>
        <v>15</v>
      </c>
      <c r="M89" s="19">
        <f t="shared" si="26"/>
        <v>32</v>
      </c>
      <c r="N89" s="15">
        <f t="shared" si="21"/>
        <v>0</v>
      </c>
      <c r="O89" s="22">
        <f t="shared" si="25"/>
        <v>15.346938775510205</v>
      </c>
      <c r="P89" s="15">
        <f t="shared" si="22"/>
        <v>95.91836734693878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 s="36"/>
      <c r="C90" s="36"/>
      <c r="D90" s="36"/>
      <c r="E90" s="36"/>
      <c r="F90" s="36"/>
      <c r="G90" s="36">
        <v>1</v>
      </c>
      <c r="H90" s="36"/>
      <c r="I90" s="36"/>
      <c r="J90" s="19">
        <f t="shared" si="19"/>
        <v>0</v>
      </c>
      <c r="K90" s="19">
        <f t="shared" si="20"/>
        <v>1</v>
      </c>
      <c r="L90" s="19">
        <f t="shared" si="26"/>
        <v>15</v>
      </c>
      <c r="M90" s="19">
        <f t="shared" si="26"/>
        <v>33</v>
      </c>
      <c r="N90" s="15">
        <f t="shared" si="21"/>
        <v>0.32653061224489793</v>
      </c>
      <c r="O90" s="22">
        <f t="shared" si="25"/>
        <v>15.673469387755103</v>
      </c>
      <c r="P90" s="15">
        <f t="shared" si="22"/>
        <v>97.9591836734694</v>
      </c>
      <c r="Q90" s="19">
        <f t="shared" si="23"/>
        <v>1</v>
      </c>
      <c r="R90" s="19">
        <f t="shared" si="24"/>
        <v>0</v>
      </c>
    </row>
    <row r="91" spans="1:18" ht="12.75">
      <c r="A91" s="20">
        <v>32659</v>
      </c>
      <c r="B91" s="36"/>
      <c r="C91" s="36"/>
      <c r="D91" s="36"/>
      <c r="E91" s="37"/>
      <c r="F91" s="36"/>
      <c r="G91" s="36"/>
      <c r="H91" s="36"/>
      <c r="I91" s="36"/>
      <c r="J91" s="19">
        <f t="shared" si="19"/>
        <v>0</v>
      </c>
      <c r="K91" s="19">
        <f t="shared" si="20"/>
        <v>0</v>
      </c>
      <c r="L91" s="19">
        <f t="shared" si="26"/>
        <v>15</v>
      </c>
      <c r="M91" s="19">
        <f t="shared" si="26"/>
        <v>33</v>
      </c>
      <c r="N91" s="15">
        <f t="shared" si="21"/>
        <v>0</v>
      </c>
      <c r="O91" s="22">
        <f t="shared" si="25"/>
        <v>15.673469387755103</v>
      </c>
      <c r="P91" s="15">
        <f t="shared" si="22"/>
        <v>97.9591836734694</v>
      </c>
      <c r="Q91" s="19">
        <f t="shared" si="23"/>
        <v>0</v>
      </c>
      <c r="R91" s="19">
        <f t="shared" si="24"/>
        <v>0</v>
      </c>
    </row>
    <row r="92" spans="1:18" ht="12.75">
      <c r="A92" s="20">
        <v>32660</v>
      </c>
      <c r="B92" s="36"/>
      <c r="C92" s="36">
        <v>1</v>
      </c>
      <c r="D92" s="36"/>
      <c r="E92" s="36"/>
      <c r="F92" s="36"/>
      <c r="G92" s="36"/>
      <c r="H92" s="36"/>
      <c r="I92" s="36"/>
      <c r="J92" s="19">
        <f t="shared" si="19"/>
        <v>1</v>
      </c>
      <c r="K92" s="19">
        <f t="shared" si="20"/>
        <v>0</v>
      </c>
      <c r="L92" s="19">
        <f t="shared" si="26"/>
        <v>16</v>
      </c>
      <c r="M92" s="19">
        <f t="shared" si="26"/>
        <v>33</v>
      </c>
      <c r="N92" s="15">
        <f t="shared" si="21"/>
        <v>0.32653061224489793</v>
      </c>
      <c r="O92" s="22">
        <f t="shared" si="25"/>
        <v>16</v>
      </c>
      <c r="P92" s="15">
        <f t="shared" si="22"/>
        <v>100</v>
      </c>
      <c r="Q92" s="19">
        <f t="shared" si="23"/>
        <v>1</v>
      </c>
      <c r="R92" s="19">
        <f t="shared" si="24"/>
        <v>0</v>
      </c>
    </row>
    <row r="93" spans="1:18" ht="12.75">
      <c r="A93" s="20">
        <v>32661</v>
      </c>
      <c r="B93" s="36"/>
      <c r="C93" s="36"/>
      <c r="D93" s="36"/>
      <c r="E93" s="36"/>
      <c r="F93" s="36"/>
      <c r="G93" s="36"/>
      <c r="H93" s="36"/>
      <c r="I93" s="36"/>
      <c r="J93" s="19">
        <f t="shared" si="19"/>
        <v>0</v>
      </c>
      <c r="K93" s="19">
        <f t="shared" si="20"/>
        <v>0</v>
      </c>
      <c r="L93" s="19">
        <f t="shared" si="26"/>
        <v>16</v>
      </c>
      <c r="M93" s="19">
        <f t="shared" si="26"/>
        <v>33</v>
      </c>
      <c r="N93" s="15">
        <f t="shared" si="21"/>
        <v>0</v>
      </c>
      <c r="O93" s="22">
        <f t="shared" si="25"/>
        <v>16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2.75">
      <c r="A94" s="20">
        <v>32662</v>
      </c>
      <c r="B94" s="36"/>
      <c r="C94" s="36"/>
      <c r="D94" s="36"/>
      <c r="E94" s="36"/>
      <c r="F94" s="36"/>
      <c r="G94" s="36"/>
      <c r="H94" s="36"/>
      <c r="I94" s="36"/>
      <c r="J94" s="19">
        <f t="shared" si="19"/>
        <v>0</v>
      </c>
      <c r="K94" s="19">
        <f t="shared" si="20"/>
        <v>0</v>
      </c>
      <c r="L94" s="19">
        <f t="shared" si="26"/>
        <v>16</v>
      </c>
      <c r="M94" s="19">
        <f t="shared" si="26"/>
        <v>33</v>
      </c>
      <c r="N94" s="15">
        <f t="shared" si="21"/>
        <v>0</v>
      </c>
      <c r="O94" s="22">
        <f t="shared" si="25"/>
        <v>16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2.75">
      <c r="A95" s="20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2</v>
      </c>
      <c r="C96" s="19">
        <f t="shared" si="27"/>
        <v>14</v>
      </c>
      <c r="D96" s="19">
        <f t="shared" si="27"/>
        <v>0</v>
      </c>
      <c r="E96" s="19">
        <f t="shared" si="27"/>
        <v>0</v>
      </c>
      <c r="F96" s="19">
        <f t="shared" si="27"/>
        <v>2</v>
      </c>
      <c r="G96" s="19">
        <f t="shared" si="27"/>
        <v>31</v>
      </c>
      <c r="H96" s="19">
        <f t="shared" si="27"/>
        <v>0</v>
      </c>
      <c r="I96" s="19">
        <f t="shared" si="27"/>
        <v>0</v>
      </c>
      <c r="J96" s="19">
        <f t="shared" si="27"/>
        <v>16</v>
      </c>
      <c r="K96" s="19">
        <f t="shared" si="27"/>
        <v>33</v>
      </c>
      <c r="L96" s="19"/>
      <c r="M96" s="19"/>
      <c r="N96" s="19">
        <f>SUM(N4:N94)</f>
        <v>16</v>
      </c>
      <c r="O96" s="19"/>
      <c r="P96" s="19"/>
      <c r="Q96" s="19">
        <f>SUM(Q4:Q94)</f>
        <v>49</v>
      </c>
      <c r="R96" s="19">
        <f>SUM(R4:R94)</f>
        <v>0</v>
      </c>
    </row>
    <row r="97" spans="1:18" ht="12.75">
      <c r="A97" s="20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2.75">
      <c r="A98" s="20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2.75">
      <c r="A99" s="20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2.75">
      <c r="A100" s="20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2.75">
      <c r="A101" s="20"/>
      <c r="C101" s="19"/>
      <c r="D101" s="19"/>
      <c r="E101" s="19"/>
      <c r="G101" s="19"/>
      <c r="H101" s="19"/>
      <c r="I101" s="19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 s="31"/>
      <c r="C103" s="31"/>
      <c r="D103" s="31"/>
      <c r="E103" s="31"/>
      <c r="F103" s="31"/>
      <c r="G103" s="31"/>
      <c r="H103" s="31"/>
      <c r="I103" s="31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85">
      <selection activeCell="H91" sqref="H91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62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1995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195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185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 s="39"/>
      <c r="C4" s="39"/>
      <c r="D4" s="39"/>
      <c r="E4" s="39"/>
      <c r="F4" s="39"/>
      <c r="G4" s="39"/>
      <c r="H4" s="39"/>
      <c r="I4" s="39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39"/>
      <c r="C5" s="39"/>
      <c r="D5" s="39"/>
      <c r="E5" s="39"/>
      <c r="F5" s="39"/>
      <c r="G5" s="39"/>
      <c r="H5" s="39"/>
      <c r="I5" s="39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5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 t="e">
        <f>100*SUM(Q11:Q17)/AB5</f>
        <v>#DIV/0!</v>
      </c>
    </row>
    <row r="6" spans="1:29" ht="15">
      <c r="A6" s="20">
        <v>32574</v>
      </c>
      <c r="B6" s="39"/>
      <c r="C6" s="39"/>
      <c r="D6" s="39"/>
      <c r="E6" s="39"/>
      <c r="F6" s="39"/>
      <c r="G6" s="39"/>
      <c r="H6" s="39"/>
      <c r="I6" s="39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190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 t="e">
        <f>100*SUM(Q18:Q24)/AB6</f>
        <v>#DIV/0!</v>
      </c>
    </row>
    <row r="7" spans="1:29" ht="15">
      <c r="A7" s="20">
        <v>32575</v>
      </c>
      <c r="B7" s="39"/>
      <c r="C7" s="39"/>
      <c r="D7" s="39"/>
      <c r="E7" s="39"/>
      <c r="F7" s="39"/>
      <c r="G7" s="39"/>
      <c r="H7" s="39"/>
      <c r="I7" s="39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97.43589743589743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 t="e">
        <f>100*SUM(Q25:Q31)/AB7</f>
        <v>#DIV/0!</v>
      </c>
    </row>
    <row r="8" spans="1:29" ht="15">
      <c r="A8" s="20">
        <v>32576</v>
      </c>
      <c r="B8" s="39"/>
      <c r="C8" s="39"/>
      <c r="D8" s="39"/>
      <c r="E8" s="39"/>
      <c r="F8" s="39"/>
      <c r="G8" s="39"/>
      <c r="H8" s="39"/>
      <c r="I8" s="39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1.4756756756756757</v>
      </c>
      <c r="AA8" s="15">
        <f t="shared" si="6"/>
        <v>1.621621621621622</v>
      </c>
      <c r="AB8" s="22">
        <f>SUM(Q32:Q38)+SUM(R32:R38)</f>
        <v>5</v>
      </c>
      <c r="AC8" s="22">
        <f>100*SUM(Q32:Q38)/AB8</f>
        <v>80</v>
      </c>
    </row>
    <row r="9" spans="1:29" ht="15">
      <c r="A9" s="20">
        <v>32577</v>
      </c>
      <c r="B9" s="39"/>
      <c r="C9" s="39"/>
      <c r="D9" s="39"/>
      <c r="E9" s="39"/>
      <c r="F9" s="39"/>
      <c r="G9" s="39"/>
      <c r="H9" s="39"/>
      <c r="I9" s="39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15.740540540540541</v>
      </c>
      <c r="AA9" s="15">
        <f t="shared" si="6"/>
        <v>17.297297297297302</v>
      </c>
      <c r="AB9" s="22">
        <f>SUM(Q39:Q45)+SUM(R39:R45)</f>
        <v>34</v>
      </c>
      <c r="AC9" s="22">
        <f>100*SUM(Q39:Q45)/AB9</f>
        <v>97.05882352941177</v>
      </c>
    </row>
    <row r="10" spans="1:29" ht="15">
      <c r="A10" s="20">
        <v>32578</v>
      </c>
      <c r="B10" s="39"/>
      <c r="C10" s="39"/>
      <c r="D10" s="39"/>
      <c r="E10" s="39"/>
      <c r="F10" s="39"/>
      <c r="G10" s="39"/>
      <c r="H10" s="39"/>
      <c r="I10" s="39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88.04347826086956</v>
      </c>
      <c r="W10" s="14"/>
      <c r="X10" s="25" t="s">
        <v>48</v>
      </c>
      <c r="Z10" s="22">
        <f>SUM(N46:N52)</f>
        <v>26.562162162162164</v>
      </c>
      <c r="AA10" s="15">
        <f t="shared" si="6"/>
        <v>29.189189189189193</v>
      </c>
      <c r="AB10" s="22">
        <f>SUM(Q46:Q52)+SUM(R46:R52)</f>
        <v>54</v>
      </c>
      <c r="AC10" s="22">
        <f>100*SUM(Q46:Q52)/AB10</f>
        <v>100</v>
      </c>
    </row>
    <row r="11" spans="1:29" ht="15">
      <c r="A11" s="20">
        <v>32579</v>
      </c>
      <c r="B11" s="39"/>
      <c r="C11" s="39"/>
      <c r="D11" s="39"/>
      <c r="E11" s="39"/>
      <c r="F11" s="39"/>
      <c r="G11" s="39"/>
      <c r="H11" s="39"/>
      <c r="I11" s="39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90.81632653061224</v>
      </c>
      <c r="W11" s="14"/>
      <c r="Y11" s="25" t="s">
        <v>49</v>
      </c>
      <c r="Z11" s="22">
        <f>SUM(N53:N59)</f>
        <v>4.4270270270270276</v>
      </c>
      <c r="AA11" s="15">
        <f t="shared" si="6"/>
        <v>4.864864864864867</v>
      </c>
      <c r="AB11" s="22">
        <f>SUM(Q53:Q59)+SUM(R53:R59)</f>
        <v>9</v>
      </c>
      <c r="AC11" s="22">
        <f>100*SUM(Q53:Q59)/AB11</f>
        <v>100</v>
      </c>
    </row>
    <row r="12" spans="1:29" ht="15">
      <c r="A12" s="20">
        <v>32580</v>
      </c>
      <c r="B12" s="39"/>
      <c r="C12" s="40"/>
      <c r="D12" s="39"/>
      <c r="E12" s="39"/>
      <c r="F12" s="39"/>
      <c r="G12" s="39"/>
      <c r="H12" s="39"/>
      <c r="I12" s="39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89.47368421052632</v>
      </c>
      <c r="W12" s="14"/>
      <c r="X12" s="25" t="s">
        <v>51</v>
      </c>
      <c r="Z12" s="22">
        <f>SUM(N60:N66)</f>
        <v>13.28108108108108</v>
      </c>
      <c r="AA12" s="15">
        <f t="shared" si="6"/>
        <v>14.594594594594595</v>
      </c>
      <c r="AB12" s="22">
        <f>SUM(Q60:Q66)+SUM(R60:R66)</f>
        <v>27</v>
      </c>
      <c r="AC12" s="22">
        <f>100*SUM(Q60:Q66)/AB12</f>
        <v>100</v>
      </c>
    </row>
    <row r="13" spans="1:29" ht="15">
      <c r="A13" s="20">
        <v>32581</v>
      </c>
      <c r="B13" s="39"/>
      <c r="C13" s="39"/>
      <c r="D13" s="39"/>
      <c r="E13" s="39"/>
      <c r="F13" s="39"/>
      <c r="G13" s="39"/>
      <c r="H13" s="39"/>
      <c r="I13" s="39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15.740540540540541</v>
      </c>
      <c r="AA13" s="15">
        <f t="shared" si="6"/>
        <v>17.297297297297302</v>
      </c>
      <c r="AB13" s="22">
        <f>SUM(Q67:Q73)+SUM(R67:R73)</f>
        <v>32</v>
      </c>
      <c r="AC13" s="22">
        <f>100*SUM(Q67:Q73)/AB13</f>
        <v>100</v>
      </c>
    </row>
    <row r="14" spans="1:29" ht="15">
      <c r="A14" s="20">
        <v>32582</v>
      </c>
      <c r="B14" s="39"/>
      <c r="C14" s="39"/>
      <c r="D14" s="39"/>
      <c r="E14" s="39"/>
      <c r="F14" s="39"/>
      <c r="G14" s="39"/>
      <c r="H14" s="39"/>
      <c r="I14" s="39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12.297297297297298</v>
      </c>
      <c r="AA14" s="15">
        <f t="shared" si="6"/>
        <v>13.513513513513516</v>
      </c>
      <c r="AB14" s="22">
        <f>SUM(Q74:Q80)+SUM(R74:R80)</f>
        <v>27</v>
      </c>
      <c r="AC14" s="22">
        <f>100*SUM(Q74:Q80)/AB14</f>
        <v>96.29629629629629</v>
      </c>
    </row>
    <row r="15" spans="1:29" ht="15">
      <c r="A15" s="20">
        <v>32583</v>
      </c>
      <c r="B15" s="39"/>
      <c r="C15" s="39"/>
      <c r="D15" s="39"/>
      <c r="E15" s="39"/>
      <c r="F15" s="39"/>
      <c r="G15" s="39"/>
      <c r="H15" s="39"/>
      <c r="I15" s="39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0.9837837837837838</v>
      </c>
      <c r="AA15" s="15">
        <f t="shared" si="6"/>
        <v>1.0810810810810814</v>
      </c>
      <c r="AB15" s="22">
        <f>SUM(Q81:Q87)+SUM(R81:R87)</f>
        <v>6</v>
      </c>
      <c r="AC15" s="22">
        <f>100*SUM(Q81:Q87)/AB15</f>
        <v>66.66666666666667</v>
      </c>
    </row>
    <row r="16" spans="1:29" ht="12.75">
      <c r="A16" s="20">
        <v>32584</v>
      </c>
      <c r="B16" s="39"/>
      <c r="C16" s="39"/>
      <c r="D16" s="39"/>
      <c r="E16" s="39"/>
      <c r="F16" s="39"/>
      <c r="G16" s="39"/>
      <c r="H16" s="39"/>
      <c r="I16" s="39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0.4918918918918919</v>
      </c>
      <c r="AA16" s="15">
        <f t="shared" si="6"/>
        <v>0.5405405405405407</v>
      </c>
      <c r="AB16" s="22">
        <f>SUM(Q88:Q94)+SUM(R88:R94)</f>
        <v>1</v>
      </c>
      <c r="AC16" s="22">
        <f>100*SUM(Q88:Q94)/AB16</f>
        <v>100</v>
      </c>
    </row>
    <row r="17" spans="1:29" ht="15">
      <c r="A17" s="20">
        <v>32585</v>
      </c>
      <c r="B17" s="40"/>
      <c r="C17" s="40"/>
      <c r="D17" s="40"/>
      <c r="E17" s="40"/>
      <c r="F17" s="40"/>
      <c r="G17" s="40"/>
      <c r="H17" s="39"/>
      <c r="I17" s="39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90.99999999999999</v>
      </c>
      <c r="AA17" s="19">
        <f>SUM(AA4:AA16)</f>
        <v>100.00000000000003</v>
      </c>
      <c r="AB17" s="19">
        <f>SUM(AB4:AB16)</f>
        <v>195</v>
      </c>
      <c r="AC17" s="22"/>
    </row>
    <row r="18" spans="1:27" ht="12.75">
      <c r="A18" s="20">
        <v>32586</v>
      </c>
      <c r="B18" s="39"/>
      <c r="C18" s="39"/>
      <c r="D18" s="39"/>
      <c r="E18" s="39"/>
      <c r="F18" s="39"/>
      <c r="G18" s="39"/>
      <c r="H18" s="39"/>
      <c r="I18" s="39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40"/>
      <c r="C19" s="40"/>
      <c r="D19" s="40"/>
      <c r="E19" s="40"/>
      <c r="F19" s="39"/>
      <c r="G19" s="40"/>
      <c r="H19" s="39"/>
      <c r="I19" s="39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 s="40"/>
      <c r="C20" s="40"/>
      <c r="D20" s="39"/>
      <c r="E20" s="39"/>
      <c r="F20" s="39"/>
      <c r="G20" s="40"/>
      <c r="H20" s="39"/>
      <c r="I20" s="39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39"/>
      <c r="C21" s="39"/>
      <c r="D21" s="39"/>
      <c r="E21" s="39"/>
      <c r="F21" s="39"/>
      <c r="G21" s="39"/>
      <c r="H21" s="39"/>
      <c r="I21" s="39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39"/>
      <c r="C22" s="40"/>
      <c r="D22" s="39"/>
      <c r="E22" s="39"/>
      <c r="F22" s="40"/>
      <c r="G22" s="40"/>
      <c r="H22" s="39"/>
      <c r="I22" s="39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39"/>
      <c r="C23" s="39"/>
      <c r="D23" s="39"/>
      <c r="E23" s="39"/>
      <c r="F23" s="39"/>
      <c r="G23" s="39"/>
      <c r="H23" s="39"/>
      <c r="I23" s="39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40"/>
      <c r="C24" s="40"/>
      <c r="D24" s="39"/>
      <c r="E24" s="40"/>
      <c r="F24" s="39"/>
      <c r="G24" s="40"/>
      <c r="H24" s="39"/>
      <c r="I24" s="39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40"/>
      <c r="C25" s="40"/>
      <c r="D25" s="40"/>
      <c r="E25" s="39"/>
      <c r="F25" s="39"/>
      <c r="G25" s="40"/>
      <c r="H25" s="39"/>
      <c r="I25" s="39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39"/>
      <c r="C26" s="40"/>
      <c r="D26" s="40"/>
      <c r="E26" s="40"/>
      <c r="F26" s="40"/>
      <c r="G26" s="40"/>
      <c r="H26" s="39"/>
      <c r="I26" s="39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39"/>
      <c r="C27" s="39"/>
      <c r="D27" s="39"/>
      <c r="E27" s="39"/>
      <c r="F27" s="39"/>
      <c r="G27" s="39"/>
      <c r="H27" s="39"/>
      <c r="I27" s="39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 s="39"/>
      <c r="C28" s="40"/>
      <c r="D28" s="40"/>
      <c r="E28" s="40"/>
      <c r="F28" s="40"/>
      <c r="G28" s="40"/>
      <c r="H28" s="40"/>
      <c r="I28" s="39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 s="39"/>
      <c r="C29" s="39"/>
      <c r="D29" s="39"/>
      <c r="E29" s="39"/>
      <c r="F29" s="39"/>
      <c r="G29" s="39"/>
      <c r="H29" s="39"/>
      <c r="I29" s="39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 s="39"/>
      <c r="C30" s="39"/>
      <c r="D30" s="39"/>
      <c r="E30" s="39"/>
      <c r="F30" s="39"/>
      <c r="G30" s="39"/>
      <c r="H30" s="39"/>
      <c r="I30" s="39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 s="40"/>
      <c r="C31" s="40"/>
      <c r="D31" s="40"/>
      <c r="E31" s="39"/>
      <c r="F31" s="40"/>
      <c r="G31" s="40"/>
      <c r="H31" s="39"/>
      <c r="I31" s="40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 s="40"/>
      <c r="C32" s="40"/>
      <c r="D32" s="39"/>
      <c r="E32" s="39"/>
      <c r="F32" s="40"/>
      <c r="G32" s="40"/>
      <c r="H32" s="39"/>
      <c r="I32" s="39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2.75">
      <c r="A33" s="20">
        <v>32601</v>
      </c>
      <c r="B33" s="39"/>
      <c r="C33" s="39"/>
      <c r="D33" s="39"/>
      <c r="E33" s="39"/>
      <c r="F33" s="39"/>
      <c r="G33" s="39"/>
      <c r="H33" s="39"/>
      <c r="I33" s="39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2.75">
      <c r="A34" s="20">
        <v>32602</v>
      </c>
      <c r="B34" s="40"/>
      <c r="C34" s="40"/>
      <c r="D34" s="40"/>
      <c r="E34" s="40"/>
      <c r="F34" s="39"/>
      <c r="G34" s="40">
        <v>1</v>
      </c>
      <c r="H34" s="39">
        <v>1</v>
      </c>
      <c r="I34" s="39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>
        <f t="shared" si="2"/>
        <v>0</v>
      </c>
      <c r="O34" s="22">
        <f t="shared" si="8"/>
        <v>0</v>
      </c>
      <c r="P34" s="15">
        <f t="shared" si="3"/>
        <v>0</v>
      </c>
      <c r="Q34" s="19">
        <f t="shared" si="4"/>
        <v>1</v>
      </c>
      <c r="R34" s="19">
        <f t="shared" si="5"/>
        <v>1</v>
      </c>
    </row>
    <row r="35" spans="1:18" ht="12.75">
      <c r="A35" s="20">
        <v>32603</v>
      </c>
      <c r="B35" s="39"/>
      <c r="C35" s="39"/>
      <c r="D35" s="39"/>
      <c r="E35" s="39"/>
      <c r="F35" s="39"/>
      <c r="G35" s="39"/>
      <c r="H35" s="39"/>
      <c r="I35" s="39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>
        <f t="shared" si="2"/>
        <v>0</v>
      </c>
      <c r="O35" s="22">
        <f t="shared" si="8"/>
        <v>0</v>
      </c>
      <c r="P35" s="15">
        <f t="shared" si="3"/>
        <v>0</v>
      </c>
      <c r="Q35" s="19">
        <f t="shared" si="4"/>
        <v>0</v>
      </c>
      <c r="R35" s="19">
        <f t="shared" si="5"/>
        <v>0</v>
      </c>
    </row>
    <row r="36" spans="1:18" ht="12.75">
      <c r="A36" s="20">
        <v>32604</v>
      </c>
      <c r="B36" s="40"/>
      <c r="C36" s="40"/>
      <c r="D36" s="39"/>
      <c r="E36" s="39"/>
      <c r="F36" s="39"/>
      <c r="G36" s="40"/>
      <c r="H36" s="39"/>
      <c r="I36" s="39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</v>
      </c>
      <c r="P36" s="15">
        <f aca="true" t="shared" si="13" ref="P36:P67">O36*100/$N$96</f>
        <v>0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 s="39"/>
      <c r="C37" s="39"/>
      <c r="D37" s="39"/>
      <c r="E37" s="39"/>
      <c r="F37" s="39"/>
      <c r="G37" s="39"/>
      <c r="H37" s="39"/>
      <c r="I37" s="39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</v>
      </c>
      <c r="P37" s="15">
        <f t="shared" si="13"/>
        <v>0</v>
      </c>
      <c r="Q37" s="19">
        <f t="shared" si="14"/>
        <v>0</v>
      </c>
      <c r="R37" s="19">
        <f t="shared" si="15"/>
        <v>0</v>
      </c>
    </row>
    <row r="38" spans="1:18" ht="12.75">
      <c r="A38" s="20">
        <v>32606</v>
      </c>
      <c r="B38" s="40"/>
      <c r="C38" s="40">
        <v>1</v>
      </c>
      <c r="D38" s="39"/>
      <c r="E38" s="39"/>
      <c r="F38" s="39"/>
      <c r="G38" s="40">
        <v>2</v>
      </c>
      <c r="H38" s="39"/>
      <c r="I38" s="39"/>
      <c r="J38" s="19">
        <f t="shared" si="10"/>
        <v>1</v>
      </c>
      <c r="K38" s="19">
        <f t="shared" si="11"/>
        <v>2</v>
      </c>
      <c r="L38" s="19">
        <f t="shared" si="9"/>
        <v>1</v>
      </c>
      <c r="M38" s="19">
        <f t="shared" si="9"/>
        <v>2</v>
      </c>
      <c r="N38" s="15">
        <f t="shared" si="12"/>
        <v>1.4756756756756757</v>
      </c>
      <c r="O38" s="22">
        <f t="shared" si="16"/>
        <v>1.4756756756756757</v>
      </c>
      <c r="P38" s="15">
        <f t="shared" si="13"/>
        <v>1.621621621621622</v>
      </c>
      <c r="Q38" s="19">
        <f t="shared" si="14"/>
        <v>3</v>
      </c>
      <c r="R38" s="19">
        <f t="shared" si="15"/>
        <v>0</v>
      </c>
    </row>
    <row r="39" spans="1:19" ht="12.75">
      <c r="A39" s="20">
        <v>32607</v>
      </c>
      <c r="B39" s="40">
        <v>1</v>
      </c>
      <c r="C39" s="40"/>
      <c r="D39" s="39"/>
      <c r="E39" s="39"/>
      <c r="F39" s="39"/>
      <c r="G39" s="40">
        <v>2</v>
      </c>
      <c r="H39" s="40"/>
      <c r="I39" s="39"/>
      <c r="J39" s="19">
        <f t="shared" si="10"/>
        <v>1</v>
      </c>
      <c r="K39" s="19">
        <f t="shared" si="11"/>
        <v>2</v>
      </c>
      <c r="L39" s="19">
        <f t="shared" si="9"/>
        <v>2</v>
      </c>
      <c r="M39" s="19">
        <f t="shared" si="9"/>
        <v>4</v>
      </c>
      <c r="N39" s="15">
        <f t="shared" si="12"/>
        <v>1.4756756756756757</v>
      </c>
      <c r="O39" s="22">
        <f t="shared" si="16"/>
        <v>2.9513513513513514</v>
      </c>
      <c r="P39" s="15">
        <f t="shared" si="13"/>
        <v>3.243243243243244</v>
      </c>
      <c r="Q39" s="19">
        <f t="shared" si="14"/>
        <v>3</v>
      </c>
      <c r="R39" s="19">
        <f t="shared" si="15"/>
        <v>0</v>
      </c>
      <c r="S39" s="18"/>
    </row>
    <row r="40" spans="1:18" ht="12.75">
      <c r="A40" s="20">
        <v>32608</v>
      </c>
      <c r="B40" s="39"/>
      <c r="C40" s="39">
        <v>1</v>
      </c>
      <c r="D40" s="39"/>
      <c r="E40" s="39"/>
      <c r="F40" s="39"/>
      <c r="G40" s="39">
        <v>3</v>
      </c>
      <c r="H40" s="39"/>
      <c r="I40" s="39">
        <v>1</v>
      </c>
      <c r="J40" s="19">
        <f t="shared" si="10"/>
        <v>1</v>
      </c>
      <c r="K40" s="19">
        <f t="shared" si="11"/>
        <v>2</v>
      </c>
      <c r="L40" s="19">
        <f t="shared" si="9"/>
        <v>3</v>
      </c>
      <c r="M40" s="19">
        <f t="shared" si="9"/>
        <v>6</v>
      </c>
      <c r="N40" s="15">
        <f t="shared" si="12"/>
        <v>1.4756756756756757</v>
      </c>
      <c r="O40" s="22">
        <f t="shared" si="16"/>
        <v>4.427027027027027</v>
      </c>
      <c r="P40" s="15">
        <f t="shared" si="13"/>
        <v>4.864864864864865</v>
      </c>
      <c r="Q40" s="19">
        <f t="shared" si="14"/>
        <v>4</v>
      </c>
      <c r="R40" s="19">
        <f t="shared" si="15"/>
        <v>1</v>
      </c>
    </row>
    <row r="41" spans="1:18" ht="12.75">
      <c r="A41" s="20">
        <v>32609</v>
      </c>
      <c r="B41" s="39"/>
      <c r="C41" s="40"/>
      <c r="D41" s="40"/>
      <c r="E41" s="40"/>
      <c r="F41" s="39"/>
      <c r="G41" s="40"/>
      <c r="H41" s="39"/>
      <c r="I41" s="39"/>
      <c r="J41" s="19">
        <f t="shared" si="10"/>
        <v>0</v>
      </c>
      <c r="K41" s="19">
        <f t="shared" si="11"/>
        <v>0</v>
      </c>
      <c r="L41" s="19">
        <f t="shared" si="9"/>
        <v>3</v>
      </c>
      <c r="M41" s="19">
        <f t="shared" si="9"/>
        <v>6</v>
      </c>
      <c r="N41" s="15">
        <f t="shared" si="12"/>
        <v>0</v>
      </c>
      <c r="O41" s="22">
        <f t="shared" si="16"/>
        <v>4.427027027027027</v>
      </c>
      <c r="P41" s="15">
        <f t="shared" si="13"/>
        <v>4.864864864864865</v>
      </c>
      <c r="Q41" s="19">
        <f t="shared" si="14"/>
        <v>0</v>
      </c>
      <c r="R41" s="19">
        <f t="shared" si="15"/>
        <v>0</v>
      </c>
    </row>
    <row r="42" spans="1:18" ht="12.75">
      <c r="A42" s="20">
        <v>32610</v>
      </c>
      <c r="B42" s="39"/>
      <c r="C42" s="39"/>
      <c r="D42" s="39"/>
      <c r="E42" s="39"/>
      <c r="F42" s="39"/>
      <c r="G42" s="39">
        <v>3</v>
      </c>
      <c r="H42" s="39"/>
      <c r="I42" s="39"/>
      <c r="J42" s="19">
        <f t="shared" si="10"/>
        <v>0</v>
      </c>
      <c r="K42" s="19">
        <f t="shared" si="11"/>
        <v>3</v>
      </c>
      <c r="L42" s="19">
        <f t="shared" si="9"/>
        <v>3</v>
      </c>
      <c r="M42" s="19">
        <f t="shared" si="9"/>
        <v>9</v>
      </c>
      <c r="N42" s="15">
        <f t="shared" si="12"/>
        <v>1.4756756756756757</v>
      </c>
      <c r="O42" s="22">
        <f t="shared" si="16"/>
        <v>5.902702702702703</v>
      </c>
      <c r="P42" s="15">
        <f t="shared" si="13"/>
        <v>6.486486486486488</v>
      </c>
      <c r="Q42" s="19">
        <f t="shared" si="14"/>
        <v>3</v>
      </c>
      <c r="R42" s="19">
        <f t="shared" si="15"/>
        <v>0</v>
      </c>
    </row>
    <row r="43" spans="1:18" ht="12.75">
      <c r="A43" s="20">
        <v>32611</v>
      </c>
      <c r="B43" s="39"/>
      <c r="C43" s="39"/>
      <c r="D43" s="39"/>
      <c r="E43" s="39"/>
      <c r="F43" s="39"/>
      <c r="G43" s="39"/>
      <c r="H43" s="39"/>
      <c r="I43" s="39"/>
      <c r="J43" s="19">
        <f t="shared" si="10"/>
        <v>0</v>
      </c>
      <c r="K43" s="19">
        <f t="shared" si="11"/>
        <v>0</v>
      </c>
      <c r="L43" s="19">
        <f t="shared" si="9"/>
        <v>3</v>
      </c>
      <c r="M43" s="19">
        <f t="shared" si="9"/>
        <v>9</v>
      </c>
      <c r="N43" s="15">
        <f t="shared" si="12"/>
        <v>0</v>
      </c>
      <c r="O43" s="22">
        <f t="shared" si="16"/>
        <v>5.902702702702703</v>
      </c>
      <c r="P43" s="15">
        <f t="shared" si="13"/>
        <v>6.486486486486488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 s="39"/>
      <c r="C44" s="39"/>
      <c r="D44" s="39"/>
      <c r="E44" s="39"/>
      <c r="F44" s="39"/>
      <c r="G44" s="39"/>
      <c r="H44" s="39"/>
      <c r="I44" s="39"/>
      <c r="J44" s="19">
        <f t="shared" si="10"/>
        <v>0</v>
      </c>
      <c r="K44" s="19">
        <f t="shared" si="11"/>
        <v>0</v>
      </c>
      <c r="L44" s="19">
        <f t="shared" si="9"/>
        <v>3</v>
      </c>
      <c r="M44" s="19">
        <f t="shared" si="9"/>
        <v>9</v>
      </c>
      <c r="N44" s="15">
        <f t="shared" si="12"/>
        <v>0</v>
      </c>
      <c r="O44" s="22">
        <f t="shared" si="16"/>
        <v>5.902702702702703</v>
      </c>
      <c r="P44" s="15">
        <f t="shared" si="13"/>
        <v>6.486486486486488</v>
      </c>
      <c r="Q44" s="19">
        <f t="shared" si="14"/>
        <v>0</v>
      </c>
      <c r="R44" s="19">
        <f t="shared" si="15"/>
        <v>0</v>
      </c>
    </row>
    <row r="45" spans="1:18" ht="12.75">
      <c r="A45" s="20">
        <v>32613</v>
      </c>
      <c r="B45" s="40">
        <v>2</v>
      </c>
      <c r="C45" s="40">
        <v>11</v>
      </c>
      <c r="D45" s="39"/>
      <c r="E45" s="39"/>
      <c r="F45" s="39">
        <v>2</v>
      </c>
      <c r="G45" s="40">
        <v>8</v>
      </c>
      <c r="H45" s="39"/>
      <c r="I45" s="39"/>
      <c r="J45" s="19">
        <f t="shared" si="10"/>
        <v>13</v>
      </c>
      <c r="K45" s="19">
        <f t="shared" si="11"/>
        <v>10</v>
      </c>
      <c r="L45" s="19">
        <f aca="true" t="shared" si="17" ref="L45:M64">L44+J45</f>
        <v>16</v>
      </c>
      <c r="M45" s="19">
        <f t="shared" si="17"/>
        <v>19</v>
      </c>
      <c r="N45" s="15">
        <f t="shared" si="12"/>
        <v>11.313513513513515</v>
      </c>
      <c r="O45" s="22">
        <f t="shared" si="16"/>
        <v>17.216216216216218</v>
      </c>
      <c r="P45" s="15">
        <f t="shared" si="13"/>
        <v>18.918918918918923</v>
      </c>
      <c r="Q45" s="19">
        <f t="shared" si="14"/>
        <v>23</v>
      </c>
      <c r="R45" s="19">
        <f t="shared" si="15"/>
        <v>0</v>
      </c>
    </row>
    <row r="46" spans="1:18" ht="12.75">
      <c r="A46" s="20">
        <v>32614</v>
      </c>
      <c r="B46" s="39"/>
      <c r="C46" s="40"/>
      <c r="D46" s="39"/>
      <c r="E46" s="39"/>
      <c r="F46" s="40"/>
      <c r="G46" s="40"/>
      <c r="H46" s="39"/>
      <c r="I46" s="39"/>
      <c r="J46" s="19">
        <f t="shared" si="10"/>
        <v>0</v>
      </c>
      <c r="K46" s="19">
        <f t="shared" si="11"/>
        <v>0</v>
      </c>
      <c r="L46" s="19">
        <f t="shared" si="17"/>
        <v>16</v>
      </c>
      <c r="M46" s="19">
        <f t="shared" si="17"/>
        <v>19</v>
      </c>
      <c r="N46" s="15">
        <f t="shared" si="12"/>
        <v>0</v>
      </c>
      <c r="O46" s="22">
        <f t="shared" si="16"/>
        <v>17.216216216216218</v>
      </c>
      <c r="P46" s="15">
        <f t="shared" si="13"/>
        <v>18.918918918918923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 s="39">
        <v>1</v>
      </c>
      <c r="C47" s="39">
        <v>7</v>
      </c>
      <c r="D47" s="39"/>
      <c r="E47" s="39"/>
      <c r="F47" s="39"/>
      <c r="G47" s="39">
        <v>9</v>
      </c>
      <c r="H47" s="39"/>
      <c r="I47" s="39"/>
      <c r="J47" s="19">
        <f t="shared" si="10"/>
        <v>8</v>
      </c>
      <c r="K47" s="19">
        <f t="shared" si="11"/>
        <v>9</v>
      </c>
      <c r="L47" s="19">
        <f t="shared" si="17"/>
        <v>24</v>
      </c>
      <c r="M47" s="19">
        <f t="shared" si="17"/>
        <v>28</v>
      </c>
      <c r="N47" s="15">
        <f t="shared" si="12"/>
        <v>8.362162162162162</v>
      </c>
      <c r="O47" s="22">
        <f t="shared" si="16"/>
        <v>25.578378378378382</v>
      </c>
      <c r="P47" s="15">
        <f t="shared" si="13"/>
        <v>28.10810810810812</v>
      </c>
      <c r="Q47" s="19">
        <f t="shared" si="14"/>
        <v>17</v>
      </c>
      <c r="R47" s="19">
        <f t="shared" si="15"/>
        <v>0</v>
      </c>
    </row>
    <row r="48" spans="1:18" ht="12.75">
      <c r="A48" s="20">
        <v>32616</v>
      </c>
      <c r="B48" s="40"/>
      <c r="C48" s="40"/>
      <c r="D48" s="39"/>
      <c r="E48" s="39"/>
      <c r="F48" s="40"/>
      <c r="G48" s="40"/>
      <c r="H48" s="39"/>
      <c r="I48" s="39"/>
      <c r="J48" s="19">
        <f t="shared" si="10"/>
        <v>0</v>
      </c>
      <c r="K48" s="19">
        <f t="shared" si="11"/>
        <v>0</v>
      </c>
      <c r="L48" s="19">
        <f t="shared" si="17"/>
        <v>24</v>
      </c>
      <c r="M48" s="19">
        <f t="shared" si="17"/>
        <v>28</v>
      </c>
      <c r="N48" s="15">
        <f t="shared" si="12"/>
        <v>0</v>
      </c>
      <c r="O48" s="22">
        <f t="shared" si="16"/>
        <v>25.578378378378382</v>
      </c>
      <c r="P48" s="15">
        <f t="shared" si="13"/>
        <v>28.10810810810812</v>
      </c>
      <c r="Q48" s="19">
        <f t="shared" si="14"/>
        <v>0</v>
      </c>
      <c r="R48" s="19">
        <f t="shared" si="15"/>
        <v>0</v>
      </c>
    </row>
    <row r="49" spans="1:18" ht="12.75">
      <c r="A49" s="20">
        <v>32617</v>
      </c>
      <c r="B49" s="39"/>
      <c r="C49" s="39"/>
      <c r="D49" s="39"/>
      <c r="E49" s="39"/>
      <c r="F49" s="39"/>
      <c r="G49" s="39"/>
      <c r="H49" s="39"/>
      <c r="I49" s="39"/>
      <c r="J49" s="19">
        <f t="shared" si="10"/>
        <v>0</v>
      </c>
      <c r="K49" s="19">
        <f t="shared" si="11"/>
        <v>0</v>
      </c>
      <c r="L49" s="19">
        <f t="shared" si="17"/>
        <v>24</v>
      </c>
      <c r="M49" s="19">
        <f t="shared" si="17"/>
        <v>28</v>
      </c>
      <c r="N49" s="15">
        <f t="shared" si="12"/>
        <v>0</v>
      </c>
      <c r="O49" s="22">
        <f t="shared" si="16"/>
        <v>25.578378378378382</v>
      </c>
      <c r="P49" s="15">
        <f t="shared" si="13"/>
        <v>28.10810810810812</v>
      </c>
      <c r="Q49" s="19">
        <f t="shared" si="14"/>
        <v>0</v>
      </c>
      <c r="R49" s="19">
        <f t="shared" si="15"/>
        <v>0</v>
      </c>
    </row>
    <row r="50" spans="1:18" ht="12.75">
      <c r="A50" s="20">
        <v>32618</v>
      </c>
      <c r="B50" s="39">
        <v>3</v>
      </c>
      <c r="C50" s="40">
        <v>6</v>
      </c>
      <c r="D50" s="40"/>
      <c r="E50" s="40"/>
      <c r="F50" s="40">
        <v>3</v>
      </c>
      <c r="G50" s="40">
        <v>10</v>
      </c>
      <c r="H50" s="40"/>
      <c r="I50" s="39"/>
      <c r="J50" s="19">
        <f t="shared" si="10"/>
        <v>9</v>
      </c>
      <c r="K50" s="19">
        <f t="shared" si="11"/>
        <v>13</v>
      </c>
      <c r="L50" s="19">
        <f t="shared" si="17"/>
        <v>33</v>
      </c>
      <c r="M50" s="19">
        <f t="shared" si="17"/>
        <v>41</v>
      </c>
      <c r="N50" s="15">
        <f t="shared" si="12"/>
        <v>10.821621621621622</v>
      </c>
      <c r="O50" s="22">
        <f t="shared" si="16"/>
        <v>36.400000000000006</v>
      </c>
      <c r="P50" s="15">
        <f t="shared" si="13"/>
        <v>40.000000000000014</v>
      </c>
      <c r="Q50" s="19">
        <f t="shared" si="14"/>
        <v>22</v>
      </c>
      <c r="R50" s="19">
        <f t="shared" si="15"/>
        <v>0</v>
      </c>
    </row>
    <row r="51" spans="1:18" ht="12.75">
      <c r="A51" s="20">
        <v>32619</v>
      </c>
      <c r="B51" s="39"/>
      <c r="C51" s="39"/>
      <c r="D51" s="39"/>
      <c r="E51" s="39"/>
      <c r="F51" s="39"/>
      <c r="G51" s="39"/>
      <c r="H51" s="39"/>
      <c r="I51" s="39"/>
      <c r="J51" s="19">
        <f t="shared" si="10"/>
        <v>0</v>
      </c>
      <c r="K51" s="19">
        <f t="shared" si="11"/>
        <v>0</v>
      </c>
      <c r="L51" s="19">
        <f t="shared" si="17"/>
        <v>33</v>
      </c>
      <c r="M51" s="19">
        <f t="shared" si="17"/>
        <v>41</v>
      </c>
      <c r="N51" s="15">
        <f t="shared" si="12"/>
        <v>0</v>
      </c>
      <c r="O51" s="22">
        <f t="shared" si="16"/>
        <v>36.400000000000006</v>
      </c>
      <c r="P51" s="15">
        <f t="shared" si="13"/>
        <v>40.000000000000014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 s="39"/>
      <c r="C52" s="40">
        <v>5</v>
      </c>
      <c r="D52" s="39"/>
      <c r="E52" s="39"/>
      <c r="F52" s="39">
        <v>2</v>
      </c>
      <c r="G52" s="40">
        <v>8</v>
      </c>
      <c r="H52" s="39"/>
      <c r="I52" s="39"/>
      <c r="J52" s="19">
        <f t="shared" si="10"/>
        <v>5</v>
      </c>
      <c r="K52" s="19">
        <f t="shared" si="11"/>
        <v>10</v>
      </c>
      <c r="L52" s="19">
        <f t="shared" si="17"/>
        <v>38</v>
      </c>
      <c r="M52" s="19">
        <f t="shared" si="17"/>
        <v>51</v>
      </c>
      <c r="N52" s="15">
        <f t="shared" si="12"/>
        <v>7.378378378378379</v>
      </c>
      <c r="O52" s="22">
        <f t="shared" si="16"/>
        <v>43.778378378378385</v>
      </c>
      <c r="P52" s="15">
        <f t="shared" si="13"/>
        <v>48.10810810810812</v>
      </c>
      <c r="Q52" s="19">
        <f t="shared" si="14"/>
        <v>15</v>
      </c>
      <c r="R52" s="19">
        <f t="shared" si="15"/>
        <v>0</v>
      </c>
    </row>
    <row r="53" spans="1:19" ht="12.75">
      <c r="A53" s="20">
        <v>32621</v>
      </c>
      <c r="B53" s="40"/>
      <c r="C53" s="40"/>
      <c r="D53" s="39"/>
      <c r="E53" s="39"/>
      <c r="F53" s="40"/>
      <c r="G53" s="40"/>
      <c r="H53" s="39"/>
      <c r="I53" s="39"/>
      <c r="J53" s="19">
        <f t="shared" si="10"/>
        <v>0</v>
      </c>
      <c r="K53" s="19">
        <f t="shared" si="11"/>
        <v>0</v>
      </c>
      <c r="L53" s="19">
        <f t="shared" si="17"/>
        <v>38</v>
      </c>
      <c r="M53" s="19">
        <f t="shared" si="17"/>
        <v>51</v>
      </c>
      <c r="N53" s="15">
        <f t="shared" si="12"/>
        <v>0</v>
      </c>
      <c r="O53" s="22">
        <f t="shared" si="16"/>
        <v>43.778378378378385</v>
      </c>
      <c r="P53" s="15">
        <f t="shared" si="13"/>
        <v>48.10810810810812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 s="39"/>
      <c r="C54" s="39"/>
      <c r="D54" s="39"/>
      <c r="E54" s="39"/>
      <c r="F54" s="39"/>
      <c r="G54" s="39"/>
      <c r="H54" s="39"/>
      <c r="I54" s="39"/>
      <c r="J54" s="19">
        <f t="shared" si="10"/>
        <v>0</v>
      </c>
      <c r="K54" s="19">
        <f t="shared" si="11"/>
        <v>0</v>
      </c>
      <c r="L54" s="19">
        <f t="shared" si="17"/>
        <v>38</v>
      </c>
      <c r="M54" s="19">
        <f t="shared" si="17"/>
        <v>51</v>
      </c>
      <c r="N54" s="15">
        <f t="shared" si="12"/>
        <v>0</v>
      </c>
      <c r="O54" s="22">
        <f t="shared" si="16"/>
        <v>43.778378378378385</v>
      </c>
      <c r="P54" s="15">
        <f t="shared" si="13"/>
        <v>48.10810810810812</v>
      </c>
      <c r="Q54" s="19">
        <f t="shared" si="14"/>
        <v>0</v>
      </c>
      <c r="R54" s="19">
        <f t="shared" si="15"/>
        <v>0</v>
      </c>
    </row>
    <row r="55" spans="1:18" ht="12.75">
      <c r="A55" s="20">
        <v>32623</v>
      </c>
      <c r="B55" s="40"/>
      <c r="C55" s="40"/>
      <c r="D55" s="40"/>
      <c r="E55" s="40"/>
      <c r="F55" s="40"/>
      <c r="G55" s="40"/>
      <c r="H55" s="40"/>
      <c r="I55" s="39"/>
      <c r="J55" s="19">
        <f t="shared" si="10"/>
        <v>0</v>
      </c>
      <c r="K55" s="19">
        <f t="shared" si="11"/>
        <v>0</v>
      </c>
      <c r="L55" s="19">
        <f t="shared" si="17"/>
        <v>38</v>
      </c>
      <c r="M55" s="19">
        <f t="shared" si="17"/>
        <v>51</v>
      </c>
      <c r="N55" s="15">
        <f t="shared" si="12"/>
        <v>0</v>
      </c>
      <c r="O55" s="22">
        <f t="shared" si="16"/>
        <v>43.778378378378385</v>
      </c>
      <c r="P55" s="15">
        <f t="shared" si="13"/>
        <v>48.10810810810812</v>
      </c>
      <c r="Q55" s="19">
        <f t="shared" si="14"/>
        <v>0</v>
      </c>
      <c r="R55" s="19">
        <f t="shared" si="15"/>
        <v>0</v>
      </c>
    </row>
    <row r="56" spans="1:18" ht="12.75">
      <c r="A56" s="20">
        <v>32624</v>
      </c>
      <c r="B56" s="39"/>
      <c r="C56" s="39">
        <v>3</v>
      </c>
      <c r="D56" s="39"/>
      <c r="E56" s="39"/>
      <c r="F56" s="39"/>
      <c r="G56" s="39">
        <v>2</v>
      </c>
      <c r="H56" s="39"/>
      <c r="I56" s="39"/>
      <c r="J56" s="19">
        <f t="shared" si="10"/>
        <v>3</v>
      </c>
      <c r="K56" s="19">
        <f t="shared" si="11"/>
        <v>2</v>
      </c>
      <c r="L56" s="19">
        <f t="shared" si="17"/>
        <v>41</v>
      </c>
      <c r="M56" s="19">
        <f t="shared" si="17"/>
        <v>53</v>
      </c>
      <c r="N56" s="15">
        <f t="shared" si="12"/>
        <v>2.4594594594594597</v>
      </c>
      <c r="O56" s="22">
        <f t="shared" si="16"/>
        <v>46.237837837837844</v>
      </c>
      <c r="P56" s="15">
        <f t="shared" si="13"/>
        <v>50.81081081081082</v>
      </c>
      <c r="Q56" s="19">
        <f t="shared" si="14"/>
        <v>5</v>
      </c>
      <c r="R56" s="19">
        <f t="shared" si="15"/>
        <v>0</v>
      </c>
    </row>
    <row r="57" spans="1:18" ht="12.75">
      <c r="A57" s="20">
        <v>32625</v>
      </c>
      <c r="B57" s="40"/>
      <c r="C57" s="40"/>
      <c r="D57" s="39"/>
      <c r="E57" s="39"/>
      <c r="F57" s="40"/>
      <c r="G57" s="40"/>
      <c r="H57" s="39"/>
      <c r="I57" s="40"/>
      <c r="J57" s="19">
        <f t="shared" si="10"/>
        <v>0</v>
      </c>
      <c r="K57" s="19">
        <f t="shared" si="11"/>
        <v>0</v>
      </c>
      <c r="L57" s="19">
        <f t="shared" si="17"/>
        <v>41</v>
      </c>
      <c r="M57" s="19">
        <f t="shared" si="17"/>
        <v>53</v>
      </c>
      <c r="N57" s="15">
        <f t="shared" si="12"/>
        <v>0</v>
      </c>
      <c r="O57" s="22">
        <f t="shared" si="16"/>
        <v>46.237837837837844</v>
      </c>
      <c r="P57" s="15">
        <f t="shared" si="13"/>
        <v>50.81081081081082</v>
      </c>
      <c r="Q57" s="19">
        <f t="shared" si="14"/>
        <v>0</v>
      </c>
      <c r="R57" s="19">
        <f t="shared" si="15"/>
        <v>0</v>
      </c>
    </row>
    <row r="58" spans="1:18" ht="12.75">
      <c r="A58" s="20">
        <v>32626</v>
      </c>
      <c r="B58" s="39"/>
      <c r="C58" s="39"/>
      <c r="D58" s="39"/>
      <c r="E58" s="39"/>
      <c r="F58" s="39"/>
      <c r="G58" s="39"/>
      <c r="H58" s="39"/>
      <c r="I58" s="39"/>
      <c r="J58" s="19">
        <f t="shared" si="10"/>
        <v>0</v>
      </c>
      <c r="K58" s="19">
        <f t="shared" si="11"/>
        <v>0</v>
      </c>
      <c r="L58" s="19">
        <f t="shared" si="17"/>
        <v>41</v>
      </c>
      <c r="M58" s="19">
        <f t="shared" si="17"/>
        <v>53</v>
      </c>
      <c r="N58" s="15">
        <f t="shared" si="12"/>
        <v>0</v>
      </c>
      <c r="O58" s="22">
        <f t="shared" si="16"/>
        <v>46.237837837837844</v>
      </c>
      <c r="P58" s="15">
        <f t="shared" si="13"/>
        <v>50.81081081081082</v>
      </c>
      <c r="Q58" s="19">
        <f t="shared" si="14"/>
        <v>0</v>
      </c>
      <c r="R58" s="19">
        <f t="shared" si="15"/>
        <v>0</v>
      </c>
    </row>
    <row r="59" spans="1:18" ht="12.75">
      <c r="A59" s="20">
        <v>32627</v>
      </c>
      <c r="B59" s="39"/>
      <c r="C59" s="40">
        <v>3</v>
      </c>
      <c r="D59" s="39"/>
      <c r="E59" s="39"/>
      <c r="F59" s="39"/>
      <c r="G59" s="40">
        <v>1</v>
      </c>
      <c r="H59" s="39"/>
      <c r="I59" s="39"/>
      <c r="J59" s="19">
        <f t="shared" si="10"/>
        <v>3</v>
      </c>
      <c r="K59" s="19">
        <f t="shared" si="11"/>
        <v>1</v>
      </c>
      <c r="L59" s="19">
        <f t="shared" si="17"/>
        <v>44</v>
      </c>
      <c r="M59" s="19">
        <f t="shared" si="17"/>
        <v>54</v>
      </c>
      <c r="N59" s="15">
        <f t="shared" si="12"/>
        <v>1.9675675675675677</v>
      </c>
      <c r="O59" s="22">
        <f t="shared" si="16"/>
        <v>48.205405405405415</v>
      </c>
      <c r="P59" s="15">
        <f t="shared" si="13"/>
        <v>52.972972972973</v>
      </c>
      <c r="Q59" s="19">
        <f t="shared" si="14"/>
        <v>4</v>
      </c>
      <c r="R59" s="19">
        <f t="shared" si="15"/>
        <v>0</v>
      </c>
    </row>
    <row r="60" spans="1:18" ht="12.75">
      <c r="A60" s="20">
        <v>32628</v>
      </c>
      <c r="B60" s="39"/>
      <c r="C60" s="39"/>
      <c r="D60" s="39"/>
      <c r="E60" s="39"/>
      <c r="F60" s="39"/>
      <c r="G60" s="39"/>
      <c r="H60" s="39"/>
      <c r="I60" s="39"/>
      <c r="J60" s="19">
        <f t="shared" si="10"/>
        <v>0</v>
      </c>
      <c r="K60" s="19">
        <f t="shared" si="11"/>
        <v>0</v>
      </c>
      <c r="L60" s="19">
        <f t="shared" si="17"/>
        <v>44</v>
      </c>
      <c r="M60" s="19">
        <f t="shared" si="17"/>
        <v>54</v>
      </c>
      <c r="N60" s="15">
        <f t="shared" si="12"/>
        <v>0</v>
      </c>
      <c r="O60" s="22">
        <f t="shared" si="16"/>
        <v>48.205405405405415</v>
      </c>
      <c r="P60" s="15">
        <f t="shared" si="13"/>
        <v>52.972972972973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 s="40"/>
      <c r="C61" s="39"/>
      <c r="D61" s="39"/>
      <c r="E61" s="39"/>
      <c r="F61" s="39"/>
      <c r="G61" s="40"/>
      <c r="H61" s="39"/>
      <c r="I61" s="39"/>
      <c r="J61" s="19">
        <f t="shared" si="10"/>
        <v>0</v>
      </c>
      <c r="K61" s="19">
        <f t="shared" si="11"/>
        <v>0</v>
      </c>
      <c r="L61" s="19">
        <f t="shared" si="17"/>
        <v>44</v>
      </c>
      <c r="M61" s="19">
        <f t="shared" si="17"/>
        <v>54</v>
      </c>
      <c r="N61" s="15">
        <f t="shared" si="12"/>
        <v>0</v>
      </c>
      <c r="O61" s="22">
        <f t="shared" si="16"/>
        <v>48.205405405405415</v>
      </c>
      <c r="P61" s="15">
        <f t="shared" si="13"/>
        <v>52.972972972973</v>
      </c>
      <c r="Q61" s="19">
        <f t="shared" si="14"/>
        <v>0</v>
      </c>
      <c r="R61" s="19">
        <f t="shared" si="15"/>
        <v>0</v>
      </c>
    </row>
    <row r="62" spans="1:18" ht="12.75">
      <c r="A62" s="20">
        <v>32630</v>
      </c>
      <c r="B62" s="39"/>
      <c r="C62" s="39">
        <v>2</v>
      </c>
      <c r="D62" s="39"/>
      <c r="E62" s="39"/>
      <c r="F62" s="39"/>
      <c r="G62" s="39">
        <v>6</v>
      </c>
      <c r="H62" s="39"/>
      <c r="I62" s="39"/>
      <c r="J62" s="19">
        <f t="shared" si="10"/>
        <v>2</v>
      </c>
      <c r="K62" s="19">
        <f t="shared" si="11"/>
        <v>6</v>
      </c>
      <c r="L62" s="19">
        <f t="shared" si="17"/>
        <v>46</v>
      </c>
      <c r="M62" s="19">
        <f t="shared" si="17"/>
        <v>60</v>
      </c>
      <c r="N62" s="15">
        <f t="shared" si="12"/>
        <v>3.9351351351351354</v>
      </c>
      <c r="O62" s="22">
        <f t="shared" si="16"/>
        <v>52.14054054054055</v>
      </c>
      <c r="P62" s="15">
        <f t="shared" si="13"/>
        <v>57.29729729729732</v>
      </c>
      <c r="Q62" s="19">
        <f t="shared" si="14"/>
        <v>8</v>
      </c>
      <c r="R62" s="19">
        <f t="shared" si="15"/>
        <v>0</v>
      </c>
    </row>
    <row r="63" spans="1:18" ht="12.75">
      <c r="A63" s="20">
        <v>32631</v>
      </c>
      <c r="B63" s="39"/>
      <c r="C63" s="40"/>
      <c r="D63" s="39"/>
      <c r="E63" s="40"/>
      <c r="F63" s="40"/>
      <c r="G63" s="40"/>
      <c r="H63" s="39"/>
      <c r="I63" s="40"/>
      <c r="J63" s="19">
        <f t="shared" si="10"/>
        <v>0</v>
      </c>
      <c r="K63" s="19">
        <f t="shared" si="11"/>
        <v>0</v>
      </c>
      <c r="L63" s="19">
        <f t="shared" si="17"/>
        <v>46</v>
      </c>
      <c r="M63" s="19">
        <f t="shared" si="17"/>
        <v>60</v>
      </c>
      <c r="N63" s="15">
        <f t="shared" si="12"/>
        <v>0</v>
      </c>
      <c r="O63" s="22">
        <f t="shared" si="16"/>
        <v>52.14054054054055</v>
      </c>
      <c r="P63" s="15">
        <f t="shared" si="13"/>
        <v>57.29729729729732</v>
      </c>
      <c r="Q63" s="19">
        <f t="shared" si="14"/>
        <v>0</v>
      </c>
      <c r="R63" s="19">
        <f t="shared" si="15"/>
        <v>0</v>
      </c>
    </row>
    <row r="64" spans="1:18" ht="12.75">
      <c r="A64" s="20">
        <v>32632</v>
      </c>
      <c r="B64" s="39"/>
      <c r="C64" s="40"/>
      <c r="D64" s="39"/>
      <c r="E64" s="39"/>
      <c r="F64" s="40"/>
      <c r="G64" s="40"/>
      <c r="H64" s="39"/>
      <c r="I64" s="40"/>
      <c r="J64" s="19">
        <f t="shared" si="10"/>
        <v>0</v>
      </c>
      <c r="K64" s="19">
        <f t="shared" si="11"/>
        <v>0</v>
      </c>
      <c r="L64" s="19">
        <f t="shared" si="17"/>
        <v>46</v>
      </c>
      <c r="M64" s="19">
        <f t="shared" si="17"/>
        <v>60</v>
      </c>
      <c r="N64" s="15">
        <f t="shared" si="12"/>
        <v>0</v>
      </c>
      <c r="O64" s="22">
        <f t="shared" si="16"/>
        <v>52.14054054054055</v>
      </c>
      <c r="P64" s="15">
        <f t="shared" si="13"/>
        <v>57.29729729729732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 s="39">
        <v>1</v>
      </c>
      <c r="C65" s="39">
        <v>3</v>
      </c>
      <c r="D65" s="39"/>
      <c r="E65" s="39"/>
      <c r="F65" s="39"/>
      <c r="G65" s="39">
        <v>9</v>
      </c>
      <c r="H65" s="39"/>
      <c r="I65" s="39"/>
      <c r="J65" s="19">
        <f t="shared" si="10"/>
        <v>4</v>
      </c>
      <c r="K65" s="19">
        <f t="shared" si="11"/>
        <v>9</v>
      </c>
      <c r="L65" s="19">
        <f aca="true" t="shared" si="18" ref="L65:M84">L64+J65</f>
        <v>50</v>
      </c>
      <c r="M65" s="19">
        <f t="shared" si="18"/>
        <v>69</v>
      </c>
      <c r="N65" s="15">
        <f t="shared" si="12"/>
        <v>6.394594594594595</v>
      </c>
      <c r="O65" s="22">
        <f t="shared" si="16"/>
        <v>58.53513513513514</v>
      </c>
      <c r="P65" s="15">
        <f t="shared" si="13"/>
        <v>64.32432432432434</v>
      </c>
      <c r="Q65" s="19">
        <f t="shared" si="14"/>
        <v>13</v>
      </c>
      <c r="R65" s="19">
        <f t="shared" si="15"/>
        <v>0</v>
      </c>
    </row>
    <row r="66" spans="1:18" ht="12.75">
      <c r="A66" s="20">
        <v>32634</v>
      </c>
      <c r="B66" s="39">
        <v>1</v>
      </c>
      <c r="C66" s="40">
        <v>4</v>
      </c>
      <c r="D66" s="39"/>
      <c r="E66" s="40"/>
      <c r="F66" s="40"/>
      <c r="G66" s="40">
        <v>1</v>
      </c>
      <c r="H66" s="39"/>
      <c r="I66" s="39"/>
      <c r="J66" s="19">
        <f t="shared" si="10"/>
        <v>5</v>
      </c>
      <c r="K66" s="19">
        <f t="shared" si="11"/>
        <v>1</v>
      </c>
      <c r="L66" s="19">
        <f t="shared" si="18"/>
        <v>55</v>
      </c>
      <c r="M66" s="19">
        <f t="shared" si="18"/>
        <v>70</v>
      </c>
      <c r="N66" s="15">
        <f t="shared" si="12"/>
        <v>2.9513513513513514</v>
      </c>
      <c r="O66" s="22">
        <f t="shared" si="16"/>
        <v>61.48648648648649</v>
      </c>
      <c r="P66" s="15">
        <f t="shared" si="13"/>
        <v>67.56756756756758</v>
      </c>
      <c r="Q66" s="19">
        <f t="shared" si="14"/>
        <v>6</v>
      </c>
      <c r="R66" s="19">
        <f t="shared" si="15"/>
        <v>0</v>
      </c>
    </row>
    <row r="67" spans="1:19" ht="12.75">
      <c r="A67" s="20">
        <v>32635</v>
      </c>
      <c r="B67" s="39"/>
      <c r="C67" s="39"/>
      <c r="D67" s="39"/>
      <c r="E67" s="39"/>
      <c r="F67" s="39"/>
      <c r="G67" s="39"/>
      <c r="H67" s="39"/>
      <c r="I67" s="39"/>
      <c r="J67" s="19">
        <f t="shared" si="10"/>
        <v>0</v>
      </c>
      <c r="K67" s="19">
        <f t="shared" si="11"/>
        <v>0</v>
      </c>
      <c r="L67" s="19">
        <f t="shared" si="18"/>
        <v>55</v>
      </c>
      <c r="M67" s="19">
        <f t="shared" si="18"/>
        <v>70</v>
      </c>
      <c r="N67" s="15">
        <f t="shared" si="12"/>
        <v>0</v>
      </c>
      <c r="O67" s="22">
        <f t="shared" si="16"/>
        <v>61.48648648648649</v>
      </c>
      <c r="P67" s="15">
        <f t="shared" si="13"/>
        <v>67.56756756756758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 s="39"/>
      <c r="C68" s="39">
        <v>4</v>
      </c>
      <c r="D68" s="40"/>
      <c r="E68" s="40"/>
      <c r="F68" s="39"/>
      <c r="G68" s="40">
        <v>3</v>
      </c>
      <c r="H68" s="39"/>
      <c r="I68" s="40"/>
      <c r="J68" s="19">
        <f aca="true" t="shared" si="19" ref="J68:J94">+B68+C68-D68-E68</f>
        <v>4</v>
      </c>
      <c r="K68" s="19">
        <f aca="true" t="shared" si="20" ref="K68:K94">+F68+G68-H68-I68</f>
        <v>3</v>
      </c>
      <c r="L68" s="19">
        <f t="shared" si="18"/>
        <v>59</v>
      </c>
      <c r="M68" s="19">
        <f t="shared" si="18"/>
        <v>73</v>
      </c>
      <c r="N68" s="15">
        <f aca="true" t="shared" si="21" ref="N68:N94">(+J68+K68)*($J$96/($J$96+$K$96))</f>
        <v>3.4432432432432436</v>
      </c>
      <c r="O68" s="22">
        <f t="shared" si="16"/>
        <v>64.92972972972973</v>
      </c>
      <c r="P68" s="15">
        <f aca="true" t="shared" si="22" ref="P68:P94">O68*100/$N$96</f>
        <v>71.35135135135137</v>
      </c>
      <c r="Q68" s="19">
        <f aca="true" t="shared" si="23" ref="Q68:Q94">+B68+C68+F68+G68</f>
        <v>7</v>
      </c>
      <c r="R68" s="19">
        <f aca="true" t="shared" si="24" ref="R68:R94">D68+E68+H68+I68</f>
        <v>0</v>
      </c>
    </row>
    <row r="69" spans="1:18" ht="12.75">
      <c r="A69" s="20">
        <v>32637</v>
      </c>
      <c r="B69" s="39"/>
      <c r="C69" s="39"/>
      <c r="D69" s="39"/>
      <c r="E69" s="39"/>
      <c r="F69" s="39"/>
      <c r="G69" s="39"/>
      <c r="H69" s="39"/>
      <c r="I69" s="39"/>
      <c r="J69" s="19">
        <f t="shared" si="19"/>
        <v>0</v>
      </c>
      <c r="K69" s="19">
        <f t="shared" si="20"/>
        <v>0</v>
      </c>
      <c r="L69" s="19">
        <f t="shared" si="18"/>
        <v>59</v>
      </c>
      <c r="M69" s="19">
        <f t="shared" si="18"/>
        <v>73</v>
      </c>
      <c r="N69" s="15">
        <f t="shared" si="21"/>
        <v>0</v>
      </c>
      <c r="O69" s="22">
        <f aca="true" t="shared" si="25" ref="O69:O94">O68+N69</f>
        <v>64.92972972972973</v>
      </c>
      <c r="P69" s="15">
        <f t="shared" si="22"/>
        <v>71.35135135135137</v>
      </c>
      <c r="Q69" s="19">
        <f t="shared" si="23"/>
        <v>0</v>
      </c>
      <c r="R69" s="19">
        <f t="shared" si="24"/>
        <v>0</v>
      </c>
    </row>
    <row r="70" spans="1:18" ht="12.75">
      <c r="A70" s="20">
        <v>32638</v>
      </c>
      <c r="B70" s="39"/>
      <c r="C70" s="40"/>
      <c r="D70" s="39"/>
      <c r="E70" s="39"/>
      <c r="F70" s="39"/>
      <c r="G70" s="39"/>
      <c r="H70" s="39"/>
      <c r="I70" s="39"/>
      <c r="J70" s="19">
        <f t="shared" si="19"/>
        <v>0</v>
      </c>
      <c r="K70" s="19">
        <f t="shared" si="20"/>
        <v>0</v>
      </c>
      <c r="L70" s="19">
        <f t="shared" si="18"/>
        <v>59</v>
      </c>
      <c r="M70" s="19">
        <f t="shared" si="18"/>
        <v>73</v>
      </c>
      <c r="N70" s="15">
        <f t="shared" si="21"/>
        <v>0</v>
      </c>
      <c r="O70" s="22">
        <f t="shared" si="25"/>
        <v>64.92972972972973</v>
      </c>
      <c r="P70" s="15">
        <f t="shared" si="22"/>
        <v>71.35135135135137</v>
      </c>
      <c r="Q70" s="19">
        <f t="shared" si="23"/>
        <v>0</v>
      </c>
      <c r="R70" s="19">
        <f t="shared" si="24"/>
        <v>0</v>
      </c>
    </row>
    <row r="71" spans="1:18" ht="12.75">
      <c r="A71" s="20">
        <v>32639</v>
      </c>
      <c r="B71" s="39"/>
      <c r="C71" s="40"/>
      <c r="D71" s="40"/>
      <c r="E71" s="39"/>
      <c r="F71" s="39"/>
      <c r="G71" s="40"/>
      <c r="H71" s="39"/>
      <c r="I71" s="39"/>
      <c r="J71" s="19">
        <f t="shared" si="19"/>
        <v>0</v>
      </c>
      <c r="K71" s="19">
        <f t="shared" si="20"/>
        <v>0</v>
      </c>
      <c r="L71" s="19">
        <f t="shared" si="18"/>
        <v>59</v>
      </c>
      <c r="M71" s="19">
        <f t="shared" si="18"/>
        <v>73</v>
      </c>
      <c r="N71" s="15">
        <f t="shared" si="21"/>
        <v>0</v>
      </c>
      <c r="O71" s="22">
        <f t="shared" si="25"/>
        <v>64.92972972972973</v>
      </c>
      <c r="P71" s="15">
        <f t="shared" si="22"/>
        <v>71.35135135135137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 s="39"/>
      <c r="C72" s="39"/>
      <c r="D72" s="39"/>
      <c r="E72" s="39"/>
      <c r="F72" s="39"/>
      <c r="G72" s="39"/>
      <c r="H72" s="39"/>
      <c r="I72" s="39"/>
      <c r="J72" s="19">
        <f t="shared" si="19"/>
        <v>0</v>
      </c>
      <c r="K72" s="19">
        <f t="shared" si="20"/>
        <v>0</v>
      </c>
      <c r="L72" s="19">
        <f t="shared" si="18"/>
        <v>59</v>
      </c>
      <c r="M72" s="19">
        <f t="shared" si="18"/>
        <v>73</v>
      </c>
      <c r="N72" s="15">
        <f t="shared" si="21"/>
        <v>0</v>
      </c>
      <c r="O72" s="22">
        <f t="shared" si="25"/>
        <v>64.92972972972973</v>
      </c>
      <c r="P72" s="15">
        <f t="shared" si="22"/>
        <v>71.35135135135137</v>
      </c>
      <c r="Q72" s="19">
        <f t="shared" si="23"/>
        <v>0</v>
      </c>
      <c r="R72" s="19">
        <f t="shared" si="24"/>
        <v>0</v>
      </c>
    </row>
    <row r="73" spans="1:18" ht="12.75">
      <c r="A73" s="20">
        <v>32641</v>
      </c>
      <c r="B73" s="39"/>
      <c r="C73" s="40">
        <v>11</v>
      </c>
      <c r="D73" s="40"/>
      <c r="E73" s="39"/>
      <c r="F73" s="39">
        <v>1</v>
      </c>
      <c r="G73" s="40">
        <v>13</v>
      </c>
      <c r="H73" s="39"/>
      <c r="I73" s="39"/>
      <c r="J73" s="19">
        <f t="shared" si="19"/>
        <v>11</v>
      </c>
      <c r="K73" s="19">
        <f t="shared" si="20"/>
        <v>14</v>
      </c>
      <c r="L73" s="19">
        <f t="shared" si="18"/>
        <v>70</v>
      </c>
      <c r="M73" s="19">
        <f t="shared" si="18"/>
        <v>87</v>
      </c>
      <c r="N73" s="15">
        <f t="shared" si="21"/>
        <v>12.297297297297298</v>
      </c>
      <c r="O73" s="22">
        <f t="shared" si="25"/>
        <v>77.22702702702702</v>
      </c>
      <c r="P73" s="15">
        <f t="shared" si="22"/>
        <v>84.86486486486487</v>
      </c>
      <c r="Q73" s="19">
        <f t="shared" si="23"/>
        <v>25</v>
      </c>
      <c r="R73" s="19">
        <f t="shared" si="24"/>
        <v>0</v>
      </c>
    </row>
    <row r="74" spans="1:18" ht="12.75">
      <c r="A74" s="20">
        <v>32642</v>
      </c>
      <c r="B74" s="39"/>
      <c r="C74" s="39"/>
      <c r="D74" s="39"/>
      <c r="E74" s="39"/>
      <c r="F74" s="39"/>
      <c r="G74" s="39"/>
      <c r="H74" s="39"/>
      <c r="I74" s="39"/>
      <c r="J74" s="19">
        <f t="shared" si="19"/>
        <v>0</v>
      </c>
      <c r="K74" s="19">
        <f t="shared" si="20"/>
        <v>0</v>
      </c>
      <c r="L74" s="19">
        <f t="shared" si="18"/>
        <v>70</v>
      </c>
      <c r="M74" s="19">
        <f t="shared" si="18"/>
        <v>87</v>
      </c>
      <c r="N74" s="15">
        <f t="shared" si="21"/>
        <v>0</v>
      </c>
      <c r="O74" s="22">
        <f t="shared" si="25"/>
        <v>77.22702702702702</v>
      </c>
      <c r="P74" s="15">
        <f t="shared" si="22"/>
        <v>84.86486486486487</v>
      </c>
      <c r="Q74" s="19">
        <f t="shared" si="23"/>
        <v>0</v>
      </c>
      <c r="R74" s="19">
        <f t="shared" si="24"/>
        <v>0</v>
      </c>
    </row>
    <row r="75" spans="1:18" ht="12.75">
      <c r="A75" s="20">
        <v>32643</v>
      </c>
      <c r="B75" s="39"/>
      <c r="C75" s="40"/>
      <c r="D75" s="40"/>
      <c r="E75" s="40"/>
      <c r="F75" s="40"/>
      <c r="G75" s="40"/>
      <c r="H75" s="40"/>
      <c r="I75" s="39"/>
      <c r="J75" s="19">
        <f t="shared" si="19"/>
        <v>0</v>
      </c>
      <c r="K75" s="19">
        <f t="shared" si="20"/>
        <v>0</v>
      </c>
      <c r="L75" s="19">
        <f t="shared" si="18"/>
        <v>70</v>
      </c>
      <c r="M75" s="19">
        <f t="shared" si="18"/>
        <v>87</v>
      </c>
      <c r="N75" s="15">
        <f t="shared" si="21"/>
        <v>0</v>
      </c>
      <c r="O75" s="22">
        <f t="shared" si="25"/>
        <v>77.22702702702702</v>
      </c>
      <c r="P75" s="15">
        <f t="shared" si="22"/>
        <v>84.86486486486487</v>
      </c>
      <c r="Q75" s="19">
        <f t="shared" si="23"/>
        <v>0</v>
      </c>
      <c r="R75" s="19">
        <f t="shared" si="24"/>
        <v>0</v>
      </c>
    </row>
    <row r="76" spans="1:18" ht="12.75">
      <c r="A76" s="20">
        <v>32644</v>
      </c>
      <c r="B76" s="39">
        <v>1</v>
      </c>
      <c r="C76" s="39">
        <v>10</v>
      </c>
      <c r="D76" s="39"/>
      <c r="E76" s="39"/>
      <c r="F76" s="39"/>
      <c r="G76" s="39">
        <v>6</v>
      </c>
      <c r="H76" s="39"/>
      <c r="I76" s="39">
        <v>1</v>
      </c>
      <c r="J76" s="19">
        <f t="shared" si="19"/>
        <v>11</v>
      </c>
      <c r="K76" s="19">
        <f t="shared" si="20"/>
        <v>5</v>
      </c>
      <c r="L76" s="19">
        <f t="shared" si="18"/>
        <v>81</v>
      </c>
      <c r="M76" s="19">
        <f t="shared" si="18"/>
        <v>92</v>
      </c>
      <c r="N76" s="15">
        <f t="shared" si="21"/>
        <v>7.870270270270271</v>
      </c>
      <c r="O76" s="22">
        <f t="shared" si="25"/>
        <v>85.09729729729729</v>
      </c>
      <c r="P76" s="15">
        <f t="shared" si="22"/>
        <v>93.51351351351352</v>
      </c>
      <c r="Q76" s="19">
        <f t="shared" si="23"/>
        <v>17</v>
      </c>
      <c r="R76" s="19">
        <f t="shared" si="24"/>
        <v>1</v>
      </c>
    </row>
    <row r="77" spans="1:18" ht="12.75">
      <c r="A77" s="20">
        <v>32645</v>
      </c>
      <c r="B77" s="39"/>
      <c r="C77" s="40"/>
      <c r="D77" s="39"/>
      <c r="E77" s="39"/>
      <c r="F77" s="39"/>
      <c r="G77" s="40"/>
      <c r="H77" s="40"/>
      <c r="I77" s="40"/>
      <c r="J77" s="19">
        <f t="shared" si="19"/>
        <v>0</v>
      </c>
      <c r="K77" s="19">
        <f t="shared" si="20"/>
        <v>0</v>
      </c>
      <c r="L77" s="19">
        <f t="shared" si="18"/>
        <v>81</v>
      </c>
      <c r="M77" s="19">
        <f t="shared" si="18"/>
        <v>92</v>
      </c>
      <c r="N77" s="15">
        <f t="shared" si="21"/>
        <v>0</v>
      </c>
      <c r="O77" s="22">
        <f t="shared" si="25"/>
        <v>85.09729729729729</v>
      </c>
      <c r="P77" s="15">
        <f t="shared" si="22"/>
        <v>93.51351351351352</v>
      </c>
      <c r="Q77" s="19">
        <f t="shared" si="23"/>
        <v>0</v>
      </c>
      <c r="R77" s="19">
        <f t="shared" si="24"/>
        <v>0</v>
      </c>
    </row>
    <row r="78" spans="1:18" ht="12.75">
      <c r="A78" s="20">
        <v>32646</v>
      </c>
      <c r="B78" s="39">
        <v>1</v>
      </c>
      <c r="C78" s="39">
        <v>3</v>
      </c>
      <c r="D78" s="39"/>
      <c r="E78" s="39"/>
      <c r="F78" s="39">
        <v>1</v>
      </c>
      <c r="G78" s="39">
        <v>1</v>
      </c>
      <c r="H78" s="39"/>
      <c r="I78" s="39"/>
      <c r="J78" s="19">
        <f t="shared" si="19"/>
        <v>4</v>
      </c>
      <c r="K78" s="19">
        <f t="shared" si="20"/>
        <v>2</v>
      </c>
      <c r="L78" s="19">
        <f t="shared" si="18"/>
        <v>85</v>
      </c>
      <c r="M78" s="19">
        <f t="shared" si="18"/>
        <v>94</v>
      </c>
      <c r="N78" s="15">
        <f t="shared" si="21"/>
        <v>2.9513513513513514</v>
      </c>
      <c r="O78" s="22">
        <f t="shared" si="25"/>
        <v>88.04864864864864</v>
      </c>
      <c r="P78" s="15">
        <f t="shared" si="22"/>
        <v>96.75675675675676</v>
      </c>
      <c r="Q78" s="19">
        <f t="shared" si="23"/>
        <v>6</v>
      </c>
      <c r="R78" s="19">
        <f t="shared" si="24"/>
        <v>0</v>
      </c>
    </row>
    <row r="79" spans="1:18" ht="12.75">
      <c r="A79" s="20">
        <v>32647</v>
      </c>
      <c r="B79" s="39"/>
      <c r="C79" s="40"/>
      <c r="D79" s="39"/>
      <c r="E79" s="39"/>
      <c r="F79" s="39"/>
      <c r="G79" s="39"/>
      <c r="H79" s="39"/>
      <c r="I79" s="39"/>
      <c r="J79" s="19">
        <f t="shared" si="19"/>
        <v>0</v>
      </c>
      <c r="K79" s="19">
        <f t="shared" si="20"/>
        <v>0</v>
      </c>
      <c r="L79" s="19">
        <f t="shared" si="18"/>
        <v>85</v>
      </c>
      <c r="M79" s="19">
        <f t="shared" si="18"/>
        <v>94</v>
      </c>
      <c r="N79" s="15">
        <f t="shared" si="21"/>
        <v>0</v>
      </c>
      <c r="O79" s="22">
        <f t="shared" si="25"/>
        <v>88.04864864864864</v>
      </c>
      <c r="P79" s="15">
        <f t="shared" si="22"/>
        <v>96.75675675675676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 s="40"/>
      <c r="C80" s="40">
        <v>3</v>
      </c>
      <c r="D80" s="39"/>
      <c r="E80" s="39"/>
      <c r="F80" s="39"/>
      <c r="G80" s="40"/>
      <c r="H80" s="39"/>
      <c r="I80" s="39"/>
      <c r="J80" s="19">
        <f t="shared" si="19"/>
        <v>3</v>
      </c>
      <c r="K80" s="19">
        <f t="shared" si="20"/>
        <v>0</v>
      </c>
      <c r="L80" s="19">
        <f t="shared" si="18"/>
        <v>88</v>
      </c>
      <c r="M80" s="19">
        <f t="shared" si="18"/>
        <v>94</v>
      </c>
      <c r="N80" s="15">
        <f t="shared" si="21"/>
        <v>1.4756756756756757</v>
      </c>
      <c r="O80" s="22">
        <f t="shared" si="25"/>
        <v>89.52432432432431</v>
      </c>
      <c r="P80" s="15">
        <f t="shared" si="22"/>
        <v>98.37837837837839</v>
      </c>
      <c r="Q80" s="19">
        <f t="shared" si="23"/>
        <v>3</v>
      </c>
      <c r="R80" s="19">
        <f t="shared" si="24"/>
        <v>0</v>
      </c>
    </row>
    <row r="81" spans="1:19" ht="12.75">
      <c r="A81" s="20">
        <v>32649</v>
      </c>
      <c r="B81" s="39"/>
      <c r="C81" s="39"/>
      <c r="D81" s="39"/>
      <c r="E81" s="39"/>
      <c r="F81" s="39"/>
      <c r="G81" s="39"/>
      <c r="H81" s="39"/>
      <c r="I81" s="39"/>
      <c r="J81" s="19">
        <f t="shared" si="19"/>
        <v>0</v>
      </c>
      <c r="K81" s="19">
        <f t="shared" si="20"/>
        <v>0</v>
      </c>
      <c r="L81" s="19">
        <f t="shared" si="18"/>
        <v>88</v>
      </c>
      <c r="M81" s="19">
        <f t="shared" si="18"/>
        <v>94</v>
      </c>
      <c r="N81" s="15">
        <f t="shared" si="21"/>
        <v>0</v>
      </c>
      <c r="O81" s="22">
        <f t="shared" si="25"/>
        <v>89.52432432432431</v>
      </c>
      <c r="P81" s="15">
        <f t="shared" si="22"/>
        <v>98.37837837837839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 s="39"/>
      <c r="C82" s="40">
        <v>2</v>
      </c>
      <c r="D82" s="39"/>
      <c r="E82" s="39"/>
      <c r="F82" s="39"/>
      <c r="G82" s="39"/>
      <c r="H82" s="39"/>
      <c r="I82" s="39"/>
      <c r="J82" s="19">
        <f t="shared" si="19"/>
        <v>2</v>
      </c>
      <c r="K82" s="19">
        <f t="shared" si="20"/>
        <v>0</v>
      </c>
      <c r="L82" s="19">
        <f t="shared" si="18"/>
        <v>90</v>
      </c>
      <c r="M82" s="19">
        <f t="shared" si="18"/>
        <v>94</v>
      </c>
      <c r="N82" s="15">
        <f t="shared" si="21"/>
        <v>0.9837837837837838</v>
      </c>
      <c r="O82" s="22">
        <f t="shared" si="25"/>
        <v>90.50810810810809</v>
      </c>
      <c r="P82" s="15">
        <f t="shared" si="22"/>
        <v>99.45945945945944</v>
      </c>
      <c r="Q82" s="19">
        <f t="shared" si="23"/>
        <v>2</v>
      </c>
      <c r="R82" s="19">
        <f t="shared" si="24"/>
        <v>0</v>
      </c>
    </row>
    <row r="83" spans="1:18" ht="12.75">
      <c r="A83" s="20">
        <v>32651</v>
      </c>
      <c r="B83" s="39"/>
      <c r="C83" s="39"/>
      <c r="D83" s="39"/>
      <c r="E83" s="39"/>
      <c r="F83" s="39"/>
      <c r="G83" s="39"/>
      <c r="H83" s="39"/>
      <c r="I83" s="39"/>
      <c r="J83" s="19">
        <f t="shared" si="19"/>
        <v>0</v>
      </c>
      <c r="K83" s="19">
        <f t="shared" si="20"/>
        <v>0</v>
      </c>
      <c r="L83" s="19">
        <f t="shared" si="18"/>
        <v>90</v>
      </c>
      <c r="M83" s="19">
        <f t="shared" si="18"/>
        <v>94</v>
      </c>
      <c r="N83" s="15">
        <f t="shared" si="21"/>
        <v>0</v>
      </c>
      <c r="O83" s="22">
        <f t="shared" si="25"/>
        <v>90.50810810810809</v>
      </c>
      <c r="P83" s="15">
        <f t="shared" si="22"/>
        <v>99.45945945945944</v>
      </c>
      <c r="Q83" s="19">
        <f t="shared" si="23"/>
        <v>0</v>
      </c>
      <c r="R83" s="19">
        <f t="shared" si="24"/>
        <v>0</v>
      </c>
    </row>
    <row r="84" spans="1:18" ht="12.75">
      <c r="A84" s="20">
        <v>32652</v>
      </c>
      <c r="B84" s="39"/>
      <c r="C84" s="39"/>
      <c r="D84" s="39"/>
      <c r="E84" s="40"/>
      <c r="F84" s="39"/>
      <c r="G84" s="39"/>
      <c r="H84" s="39"/>
      <c r="I84" s="39"/>
      <c r="J84" s="19">
        <f t="shared" si="19"/>
        <v>0</v>
      </c>
      <c r="K84" s="19">
        <f t="shared" si="20"/>
        <v>0</v>
      </c>
      <c r="L84" s="19">
        <f t="shared" si="18"/>
        <v>90</v>
      </c>
      <c r="M84" s="19">
        <f t="shared" si="18"/>
        <v>94</v>
      </c>
      <c r="N84" s="15">
        <f t="shared" si="21"/>
        <v>0</v>
      </c>
      <c r="O84" s="22">
        <f t="shared" si="25"/>
        <v>90.50810810810809</v>
      </c>
      <c r="P84" s="15">
        <f t="shared" si="22"/>
        <v>99.45945945945944</v>
      </c>
      <c r="Q84" s="19">
        <f t="shared" si="23"/>
        <v>0</v>
      </c>
      <c r="R84" s="19">
        <f t="shared" si="24"/>
        <v>0</v>
      </c>
    </row>
    <row r="85" spans="1:18" ht="12.75">
      <c r="A85" s="20">
        <v>32653</v>
      </c>
      <c r="B85" s="39"/>
      <c r="C85" s="39"/>
      <c r="D85" s="39"/>
      <c r="E85" s="39"/>
      <c r="F85" s="39"/>
      <c r="G85" s="39"/>
      <c r="H85" s="39"/>
      <c r="I85" s="39"/>
      <c r="J85" s="19">
        <f t="shared" si="19"/>
        <v>0</v>
      </c>
      <c r="K85" s="19">
        <f t="shared" si="20"/>
        <v>0</v>
      </c>
      <c r="L85" s="19">
        <f aca="true" t="shared" si="26" ref="L85:M94">L84+J85</f>
        <v>90</v>
      </c>
      <c r="M85" s="19">
        <f t="shared" si="26"/>
        <v>94</v>
      </c>
      <c r="N85" s="15">
        <f t="shared" si="21"/>
        <v>0</v>
      </c>
      <c r="O85" s="22">
        <f t="shared" si="25"/>
        <v>90.50810810810809</v>
      </c>
      <c r="P85" s="15">
        <f t="shared" si="22"/>
        <v>99.45945945945944</v>
      </c>
      <c r="Q85" s="19">
        <f t="shared" si="23"/>
        <v>0</v>
      </c>
      <c r="R85" s="19">
        <f t="shared" si="24"/>
        <v>0</v>
      </c>
    </row>
    <row r="86" spans="1:18" ht="12.75">
      <c r="A86" s="20">
        <v>32654</v>
      </c>
      <c r="B86" s="39"/>
      <c r="C86" s="39"/>
      <c r="D86" s="39"/>
      <c r="E86" s="39"/>
      <c r="F86" s="39"/>
      <c r="G86" s="39"/>
      <c r="H86" s="39"/>
      <c r="I86" s="39"/>
      <c r="J86" s="19">
        <f t="shared" si="19"/>
        <v>0</v>
      </c>
      <c r="K86" s="19">
        <f t="shared" si="20"/>
        <v>0</v>
      </c>
      <c r="L86" s="19">
        <f t="shared" si="26"/>
        <v>90</v>
      </c>
      <c r="M86" s="19">
        <f t="shared" si="26"/>
        <v>94</v>
      </c>
      <c r="N86" s="15">
        <f t="shared" si="21"/>
        <v>0</v>
      </c>
      <c r="O86" s="22">
        <f t="shared" si="25"/>
        <v>90.50810810810809</v>
      </c>
      <c r="P86" s="15">
        <f t="shared" si="22"/>
        <v>99.45945945945944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 s="39"/>
      <c r="C87" s="40">
        <v>2</v>
      </c>
      <c r="D87" s="39"/>
      <c r="E87" s="40">
        <v>1</v>
      </c>
      <c r="F87" s="39"/>
      <c r="G87" s="39"/>
      <c r="H87" s="39">
        <v>1</v>
      </c>
      <c r="I87" s="39"/>
      <c r="J87" s="19">
        <f t="shared" si="19"/>
        <v>1</v>
      </c>
      <c r="K87" s="19">
        <f t="shared" si="20"/>
        <v>-1</v>
      </c>
      <c r="L87" s="19">
        <f t="shared" si="26"/>
        <v>91</v>
      </c>
      <c r="M87" s="19">
        <f t="shared" si="26"/>
        <v>93</v>
      </c>
      <c r="N87" s="15">
        <f t="shared" si="21"/>
        <v>0</v>
      </c>
      <c r="O87" s="22">
        <f t="shared" si="25"/>
        <v>90.50810810810809</v>
      </c>
      <c r="P87" s="15">
        <f t="shared" si="22"/>
        <v>99.45945945945944</v>
      </c>
      <c r="Q87" s="19">
        <f t="shared" si="23"/>
        <v>2</v>
      </c>
      <c r="R87" s="19">
        <f t="shared" si="24"/>
        <v>2</v>
      </c>
    </row>
    <row r="88" spans="1:18" ht="12.75">
      <c r="A88" s="20">
        <v>32656</v>
      </c>
      <c r="B88" s="39"/>
      <c r="C88" s="39"/>
      <c r="D88" s="39"/>
      <c r="E88" s="39"/>
      <c r="F88" s="39"/>
      <c r="G88" s="39"/>
      <c r="H88" s="39"/>
      <c r="I88" s="39"/>
      <c r="J88" s="19">
        <f t="shared" si="19"/>
        <v>0</v>
      </c>
      <c r="K88" s="19">
        <f t="shared" si="20"/>
        <v>0</v>
      </c>
      <c r="L88" s="19">
        <f t="shared" si="26"/>
        <v>91</v>
      </c>
      <c r="M88" s="19">
        <f t="shared" si="26"/>
        <v>93</v>
      </c>
      <c r="N88" s="15">
        <f t="shared" si="21"/>
        <v>0</v>
      </c>
      <c r="O88" s="22">
        <f t="shared" si="25"/>
        <v>90.50810810810809</v>
      </c>
      <c r="P88" s="15">
        <f t="shared" si="22"/>
        <v>99.45945945945944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 s="39"/>
      <c r="C89" s="39"/>
      <c r="D89" s="39"/>
      <c r="E89" s="39"/>
      <c r="F89" s="39"/>
      <c r="G89" s="39"/>
      <c r="H89" s="39"/>
      <c r="I89" s="39"/>
      <c r="J89" s="19">
        <f t="shared" si="19"/>
        <v>0</v>
      </c>
      <c r="K89" s="19">
        <f t="shared" si="20"/>
        <v>0</v>
      </c>
      <c r="L89" s="19">
        <f t="shared" si="26"/>
        <v>91</v>
      </c>
      <c r="M89" s="19">
        <f t="shared" si="26"/>
        <v>93</v>
      </c>
      <c r="N89" s="15">
        <f t="shared" si="21"/>
        <v>0</v>
      </c>
      <c r="O89" s="22">
        <f t="shared" si="25"/>
        <v>90.50810810810809</v>
      </c>
      <c r="P89" s="15">
        <f t="shared" si="22"/>
        <v>99.45945945945944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 s="39"/>
      <c r="C90" s="39"/>
      <c r="D90" s="39"/>
      <c r="E90" s="39"/>
      <c r="F90" s="39"/>
      <c r="G90" s="39"/>
      <c r="H90" s="39"/>
      <c r="I90" s="39"/>
      <c r="J90" s="19">
        <f t="shared" si="19"/>
        <v>0</v>
      </c>
      <c r="K90" s="19">
        <f t="shared" si="20"/>
        <v>0</v>
      </c>
      <c r="L90" s="19">
        <f t="shared" si="26"/>
        <v>91</v>
      </c>
      <c r="M90" s="19">
        <f t="shared" si="26"/>
        <v>93</v>
      </c>
      <c r="N90" s="15">
        <f t="shared" si="21"/>
        <v>0</v>
      </c>
      <c r="O90" s="22">
        <f t="shared" si="25"/>
        <v>90.50810810810809</v>
      </c>
      <c r="P90" s="15">
        <f t="shared" si="22"/>
        <v>99.45945945945944</v>
      </c>
      <c r="Q90" s="19">
        <f t="shared" si="23"/>
        <v>0</v>
      </c>
      <c r="R90" s="19">
        <f t="shared" si="24"/>
        <v>0</v>
      </c>
    </row>
    <row r="91" spans="1:18" ht="12.75">
      <c r="A91" s="20">
        <v>32659</v>
      </c>
      <c r="B91" s="39"/>
      <c r="C91" s="39"/>
      <c r="D91" s="39"/>
      <c r="E91" s="40"/>
      <c r="F91" s="39"/>
      <c r="G91" s="39">
        <v>1</v>
      </c>
      <c r="H91" s="39"/>
      <c r="I91" s="39"/>
      <c r="J91" s="19">
        <f t="shared" si="19"/>
        <v>0</v>
      </c>
      <c r="K91" s="19">
        <f t="shared" si="20"/>
        <v>1</v>
      </c>
      <c r="L91" s="19">
        <f t="shared" si="26"/>
        <v>91</v>
      </c>
      <c r="M91" s="19">
        <f t="shared" si="26"/>
        <v>94</v>
      </c>
      <c r="N91" s="15">
        <f t="shared" si="21"/>
        <v>0.4918918918918919</v>
      </c>
      <c r="O91" s="22">
        <f t="shared" si="25"/>
        <v>90.99999999999999</v>
      </c>
      <c r="P91" s="15">
        <f t="shared" si="22"/>
        <v>100</v>
      </c>
      <c r="Q91" s="19">
        <f t="shared" si="23"/>
        <v>1</v>
      </c>
      <c r="R91" s="19">
        <f t="shared" si="24"/>
        <v>0</v>
      </c>
    </row>
    <row r="92" spans="1:18" ht="12.75">
      <c r="A92" s="20">
        <v>32660</v>
      </c>
      <c r="B92" s="39"/>
      <c r="C92" s="39"/>
      <c r="D92" s="39"/>
      <c r="E92" s="39"/>
      <c r="F92" s="39"/>
      <c r="G92" s="39"/>
      <c r="H92" s="39"/>
      <c r="I92" s="39"/>
      <c r="J92" s="19">
        <f t="shared" si="19"/>
        <v>0</v>
      </c>
      <c r="K92" s="19">
        <f t="shared" si="20"/>
        <v>0</v>
      </c>
      <c r="L92" s="19">
        <f t="shared" si="26"/>
        <v>91</v>
      </c>
      <c r="M92" s="19">
        <f t="shared" si="26"/>
        <v>94</v>
      </c>
      <c r="N92" s="15">
        <f t="shared" si="21"/>
        <v>0</v>
      </c>
      <c r="O92" s="22">
        <f t="shared" si="25"/>
        <v>90.99999999999999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2.75">
      <c r="A93" s="20">
        <v>32661</v>
      </c>
      <c r="B93" s="39"/>
      <c r="C93" s="39"/>
      <c r="D93" s="39"/>
      <c r="E93" s="39"/>
      <c r="F93" s="39"/>
      <c r="G93" s="39"/>
      <c r="H93" s="39"/>
      <c r="I93" s="39"/>
      <c r="J93" s="19">
        <f t="shared" si="19"/>
        <v>0</v>
      </c>
      <c r="K93" s="19">
        <f t="shared" si="20"/>
        <v>0</v>
      </c>
      <c r="L93" s="19">
        <f t="shared" si="26"/>
        <v>91</v>
      </c>
      <c r="M93" s="19">
        <f t="shared" si="26"/>
        <v>94</v>
      </c>
      <c r="N93" s="15">
        <f t="shared" si="21"/>
        <v>0</v>
      </c>
      <c r="O93" s="22">
        <f t="shared" si="25"/>
        <v>90.99999999999999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2.75">
      <c r="A94" s="20">
        <v>32662</v>
      </c>
      <c r="B94" s="39"/>
      <c r="C94" s="39"/>
      <c r="D94" s="39"/>
      <c r="E94" s="39"/>
      <c r="F94" s="39"/>
      <c r="G94" s="39"/>
      <c r="H94" s="39"/>
      <c r="I94" s="39"/>
      <c r="J94" s="19">
        <f t="shared" si="19"/>
        <v>0</v>
      </c>
      <c r="K94" s="19">
        <f t="shared" si="20"/>
        <v>0</v>
      </c>
      <c r="L94" s="19">
        <f t="shared" si="26"/>
        <v>91</v>
      </c>
      <c r="M94" s="19">
        <f t="shared" si="26"/>
        <v>94</v>
      </c>
      <c r="N94" s="15">
        <f t="shared" si="21"/>
        <v>0</v>
      </c>
      <c r="O94" s="22">
        <f t="shared" si="25"/>
        <v>90.99999999999999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11</v>
      </c>
      <c r="C96" s="19">
        <f t="shared" si="27"/>
        <v>81</v>
      </c>
      <c r="D96" s="19">
        <f t="shared" si="27"/>
        <v>0</v>
      </c>
      <c r="E96" s="19">
        <f t="shared" si="27"/>
        <v>1</v>
      </c>
      <c r="F96" s="19">
        <f t="shared" si="27"/>
        <v>9</v>
      </c>
      <c r="G96" s="19">
        <f t="shared" si="27"/>
        <v>89</v>
      </c>
      <c r="H96" s="19">
        <f t="shared" si="27"/>
        <v>2</v>
      </c>
      <c r="I96" s="19">
        <f t="shared" si="27"/>
        <v>2</v>
      </c>
      <c r="J96" s="19">
        <f t="shared" si="27"/>
        <v>91</v>
      </c>
      <c r="K96" s="19">
        <f t="shared" si="27"/>
        <v>94</v>
      </c>
      <c r="L96" s="19"/>
      <c r="M96" s="19"/>
      <c r="N96" s="19">
        <f>SUM(N4:N94)</f>
        <v>90.99999999999999</v>
      </c>
      <c r="O96" s="19"/>
      <c r="P96" s="19"/>
      <c r="Q96" s="19">
        <f>SUM(Q4:Q94)</f>
        <v>190</v>
      </c>
      <c r="R96" s="19">
        <f>SUM(R4:R94)</f>
        <v>5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24">
      <selection activeCell="I92" sqref="I92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63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1994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215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209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2.75">
      <c r="A4" s="20">
        <f>DATE(89,3,5)</f>
        <v>32572</v>
      </c>
      <c r="B4" s="36"/>
      <c r="C4" s="36"/>
      <c r="D4" s="36"/>
      <c r="E4" s="36"/>
      <c r="F4" s="36"/>
      <c r="G4" s="36"/>
      <c r="H4" s="36"/>
      <c r="I4" s="36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 t="e">
        <f>100*SUM(Q4:Q10)/AB4</f>
        <v>#DIV/0!</v>
      </c>
    </row>
    <row r="5" spans="1:29" ht="15">
      <c r="A5" s="20">
        <v>32573</v>
      </c>
      <c r="B5" s="36"/>
      <c r="C5" s="36"/>
      <c r="D5" s="36"/>
      <c r="E5" s="36"/>
      <c r="F5" s="36"/>
      <c r="G5" s="36"/>
      <c r="H5" s="36"/>
      <c r="I5" s="36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3</v>
      </c>
      <c r="W5" s="14"/>
      <c r="X5" s="14"/>
      <c r="Y5" s="24" t="s">
        <v>40</v>
      </c>
      <c r="Z5" s="22">
        <f>SUM(N11:N17)</f>
        <v>0.4880382775119617</v>
      </c>
      <c r="AA5" s="15">
        <f t="shared" si="6"/>
        <v>0.47846889952153115</v>
      </c>
      <c r="AB5" s="22">
        <f>SUM(Q11:Q17)+SUM(R11:R17)</f>
        <v>1</v>
      </c>
      <c r="AC5" s="22">
        <f>100*SUM(Q11:Q17)/AB5</f>
        <v>100</v>
      </c>
    </row>
    <row r="6" spans="1:29" ht="15">
      <c r="A6" s="20">
        <v>32574</v>
      </c>
      <c r="B6" s="36"/>
      <c r="C6" s="36"/>
      <c r="D6" s="36"/>
      <c r="E6" s="36"/>
      <c r="F6" s="36"/>
      <c r="G6" s="36"/>
      <c r="H6" s="36"/>
      <c r="I6" s="36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212</v>
      </c>
      <c r="W6" s="14"/>
      <c r="X6" s="24" t="s">
        <v>42</v>
      </c>
      <c r="Z6" s="22">
        <f>SUM(N18:N24)</f>
        <v>0.9760765550239234</v>
      </c>
      <c r="AA6" s="15">
        <f t="shared" si="6"/>
        <v>0.9569377990430623</v>
      </c>
      <c r="AB6" s="22">
        <f>SUM(Q18:Q24)+SUM(R18:R24)</f>
        <v>2</v>
      </c>
      <c r="AC6" s="22">
        <f>100*SUM(Q18:Q24)/AB6</f>
        <v>100</v>
      </c>
    </row>
    <row r="7" spans="1:29" ht="15">
      <c r="A7" s="20">
        <v>32575</v>
      </c>
      <c r="B7" s="36"/>
      <c r="C7" s="36"/>
      <c r="D7" s="36"/>
      <c r="E7" s="36"/>
      <c r="F7" s="36"/>
      <c r="G7" s="36"/>
      <c r="H7" s="36"/>
      <c r="I7" s="36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98.6046511627907</v>
      </c>
      <c r="W7" s="14"/>
      <c r="Y7" s="24" t="s">
        <v>44</v>
      </c>
      <c r="Z7" s="22">
        <f>SUM(N25:N31)</f>
        <v>3.416267942583732</v>
      </c>
      <c r="AA7" s="15">
        <f t="shared" si="6"/>
        <v>3.349282296650718</v>
      </c>
      <c r="AB7" s="22">
        <f>SUM(Q25:Q31)+SUM(R25:R31)</f>
        <v>7</v>
      </c>
      <c r="AC7" s="22">
        <f>100*SUM(Q25:Q31)/AB7</f>
        <v>100</v>
      </c>
    </row>
    <row r="8" spans="1:29" ht="15">
      <c r="A8" s="20">
        <v>32576</v>
      </c>
      <c r="B8" s="36"/>
      <c r="C8" s="36"/>
      <c r="D8" s="36"/>
      <c r="E8" s="36"/>
      <c r="F8" s="36"/>
      <c r="G8" s="36"/>
      <c r="H8" s="36"/>
      <c r="I8" s="36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6.344497607655502</v>
      </c>
      <c r="AA8" s="15">
        <f t="shared" si="6"/>
        <v>6.220095693779904</v>
      </c>
      <c r="AB8" s="22">
        <f>SUM(Q32:Q38)+SUM(R32:R38)</f>
        <v>13</v>
      </c>
      <c r="AC8" s="22">
        <f>100*SUM(Q32:Q38)/AB8</f>
        <v>100</v>
      </c>
    </row>
    <row r="9" spans="1:29" ht="15">
      <c r="A9" s="20">
        <v>32577</v>
      </c>
      <c r="B9" s="36"/>
      <c r="C9" s="36"/>
      <c r="D9" s="36"/>
      <c r="E9" s="36"/>
      <c r="F9" s="36"/>
      <c r="G9" s="36"/>
      <c r="H9" s="36"/>
      <c r="I9" s="36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6.832535885167465</v>
      </c>
      <c r="AA9" s="15">
        <f t="shared" si="6"/>
        <v>6.6985645933014375</v>
      </c>
      <c r="AB9" s="22">
        <f>SUM(Q39:Q45)+SUM(R39:R45)</f>
        <v>14</v>
      </c>
      <c r="AC9" s="22">
        <f>100*SUM(Q39:Q45)/AB9</f>
        <v>100</v>
      </c>
    </row>
    <row r="10" spans="1:29" ht="15">
      <c r="A10" s="20">
        <v>32578</v>
      </c>
      <c r="B10" s="36"/>
      <c r="C10" s="36"/>
      <c r="D10" s="36"/>
      <c r="E10" s="36"/>
      <c r="F10" s="36"/>
      <c r="G10" s="36"/>
      <c r="H10" s="36"/>
      <c r="I10" s="36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82.6923076923077</v>
      </c>
      <c r="W10" s="14"/>
      <c r="X10" s="25" t="s">
        <v>48</v>
      </c>
      <c r="Z10" s="22">
        <f>SUM(N46:N52)</f>
        <v>9.272727272727272</v>
      </c>
      <c r="AA10" s="15">
        <f t="shared" si="6"/>
        <v>9.090909090909092</v>
      </c>
      <c r="AB10" s="22">
        <f>SUM(Q46:Q52)+SUM(R46:R52)</f>
        <v>19</v>
      </c>
      <c r="AC10" s="22">
        <f>100*SUM(Q46:Q52)/AB10</f>
        <v>100</v>
      </c>
    </row>
    <row r="11" spans="1:29" ht="15">
      <c r="A11" s="20">
        <v>32579</v>
      </c>
      <c r="B11" s="36"/>
      <c r="C11" s="36"/>
      <c r="D11" s="36"/>
      <c r="E11" s="36"/>
      <c r="F11" s="36"/>
      <c r="G11" s="36"/>
      <c r="H11" s="36"/>
      <c r="I11" s="36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>
        <f>100*(+G96/(F96+G96))</f>
        <v>88.88888888888889</v>
      </c>
      <c r="W11" s="14"/>
      <c r="Y11" s="25" t="s">
        <v>49</v>
      </c>
      <c r="Z11" s="22">
        <f>SUM(N53:N59)</f>
        <v>20.00956937799043</v>
      </c>
      <c r="AA11" s="15">
        <f t="shared" si="6"/>
        <v>19.61722488038278</v>
      </c>
      <c r="AB11" s="22">
        <f>SUM(Q53:Q59)+SUM(R53:R59)</f>
        <v>41</v>
      </c>
      <c r="AC11" s="22">
        <f>100*SUM(Q53:Q59)/AB11</f>
        <v>100</v>
      </c>
    </row>
    <row r="12" spans="1:29" ht="15">
      <c r="A12" s="20">
        <v>32580</v>
      </c>
      <c r="B12" s="36"/>
      <c r="C12" s="37"/>
      <c r="D12" s="36"/>
      <c r="E12" s="36"/>
      <c r="F12" s="36"/>
      <c r="G12" s="36"/>
      <c r="H12" s="36"/>
      <c r="I12" s="36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85.84905660377359</v>
      </c>
      <c r="W12" s="14"/>
      <c r="X12" s="25" t="s">
        <v>51</v>
      </c>
      <c r="Z12" s="22">
        <f>SUM(N60:N66)</f>
        <v>23.42583732057416</v>
      </c>
      <c r="AA12" s="15">
        <f t="shared" si="6"/>
        <v>22.966507177033492</v>
      </c>
      <c r="AB12" s="22">
        <f>SUM(Q60:Q66)+SUM(R60:R66)</f>
        <v>48</v>
      </c>
      <c r="AC12" s="22">
        <f>100*SUM(Q60:Q66)/AB12</f>
        <v>100</v>
      </c>
    </row>
    <row r="13" spans="1:29" ht="15">
      <c r="A13" s="20">
        <v>32581</v>
      </c>
      <c r="B13" s="36"/>
      <c r="C13" s="36"/>
      <c r="D13" s="36"/>
      <c r="E13" s="36"/>
      <c r="F13" s="36"/>
      <c r="G13" s="36"/>
      <c r="H13" s="36"/>
      <c r="I13" s="36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22.449760765550238</v>
      </c>
      <c r="AA13" s="15">
        <f t="shared" si="6"/>
        <v>22.00956937799043</v>
      </c>
      <c r="AB13" s="22">
        <f>SUM(Q67:Q73)+SUM(R67:R73)</f>
        <v>48</v>
      </c>
      <c r="AC13" s="22">
        <f>100*SUM(Q67:Q73)/AB13</f>
        <v>97.91666666666667</v>
      </c>
    </row>
    <row r="14" spans="1:29" ht="15">
      <c r="A14" s="20">
        <v>32582</v>
      </c>
      <c r="B14" s="36"/>
      <c r="C14" s="36">
        <v>1</v>
      </c>
      <c r="D14" s="36"/>
      <c r="E14" s="36"/>
      <c r="F14" s="36"/>
      <c r="G14" s="36"/>
      <c r="H14" s="36"/>
      <c r="I14" s="36"/>
      <c r="J14" s="19">
        <f t="shared" si="0"/>
        <v>1</v>
      </c>
      <c r="K14" s="19">
        <f t="shared" si="1"/>
        <v>0</v>
      </c>
      <c r="L14" s="19">
        <f t="shared" si="7"/>
        <v>1</v>
      </c>
      <c r="M14" s="19">
        <f t="shared" si="7"/>
        <v>0</v>
      </c>
      <c r="N14" s="15">
        <f t="shared" si="2"/>
        <v>0.4880382775119617</v>
      </c>
      <c r="O14" s="22">
        <f t="shared" si="8"/>
        <v>0.4880382775119617</v>
      </c>
      <c r="P14" s="15">
        <f t="shared" si="3"/>
        <v>0.47846889952153104</v>
      </c>
      <c r="Q14" s="19">
        <f t="shared" si="4"/>
        <v>1</v>
      </c>
      <c r="R14" s="19">
        <f t="shared" si="5"/>
        <v>0</v>
      </c>
      <c r="T14" s="18"/>
      <c r="W14" s="14"/>
      <c r="X14" s="25" t="s">
        <v>53</v>
      </c>
      <c r="Z14" s="22">
        <f>SUM(N74:N80)</f>
        <v>4.880382775119617</v>
      </c>
      <c r="AA14" s="15">
        <f t="shared" si="6"/>
        <v>4.784688995215312</v>
      </c>
      <c r="AB14" s="22">
        <f>SUM(Q74:Q80)+SUM(R74:R80)</f>
        <v>12</v>
      </c>
      <c r="AC14" s="22">
        <f>100*SUM(Q74:Q80)/AB14</f>
        <v>91.66666666666667</v>
      </c>
    </row>
    <row r="15" spans="1:29" ht="15">
      <c r="A15" s="20">
        <v>32583</v>
      </c>
      <c r="B15" s="36"/>
      <c r="C15" s="36"/>
      <c r="D15" s="36"/>
      <c r="E15" s="36"/>
      <c r="F15" s="36"/>
      <c r="G15" s="36"/>
      <c r="H15" s="36"/>
      <c r="I15" s="36"/>
      <c r="J15" s="19">
        <f t="shared" si="0"/>
        <v>0</v>
      </c>
      <c r="K15" s="19">
        <f t="shared" si="1"/>
        <v>0</v>
      </c>
      <c r="L15" s="19">
        <f t="shared" si="7"/>
        <v>1</v>
      </c>
      <c r="M15" s="19">
        <f t="shared" si="7"/>
        <v>0</v>
      </c>
      <c r="N15" s="15">
        <f t="shared" si="2"/>
        <v>0</v>
      </c>
      <c r="O15" s="22">
        <f t="shared" si="8"/>
        <v>0.4880382775119617</v>
      </c>
      <c r="P15" s="15">
        <f t="shared" si="3"/>
        <v>0.47846889952153104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2.4401913875598087</v>
      </c>
      <c r="AA15" s="15">
        <f t="shared" si="6"/>
        <v>2.392344497607656</v>
      </c>
      <c r="AB15" s="22">
        <f>SUM(Q81:Q87)+SUM(R81:R87)</f>
        <v>7</v>
      </c>
      <c r="AC15" s="22">
        <f>100*SUM(Q81:Q87)/AB15</f>
        <v>85.71428571428571</v>
      </c>
    </row>
    <row r="16" spans="1:29" ht="12.75">
      <c r="A16" s="20">
        <v>32584</v>
      </c>
      <c r="B16" s="36"/>
      <c r="C16" s="36"/>
      <c r="D16" s="36"/>
      <c r="E16" s="36"/>
      <c r="F16" s="36"/>
      <c r="G16" s="36"/>
      <c r="H16" s="36"/>
      <c r="I16" s="36"/>
      <c r="J16" s="19">
        <f t="shared" si="0"/>
        <v>0</v>
      </c>
      <c r="K16" s="19">
        <f t="shared" si="1"/>
        <v>0</v>
      </c>
      <c r="L16" s="19">
        <f t="shared" si="7"/>
        <v>1</v>
      </c>
      <c r="M16" s="19">
        <f t="shared" si="7"/>
        <v>0</v>
      </c>
      <c r="N16" s="15">
        <f t="shared" si="2"/>
        <v>0</v>
      </c>
      <c r="O16" s="22">
        <f t="shared" si="8"/>
        <v>0.4880382775119617</v>
      </c>
      <c r="P16" s="15">
        <f t="shared" si="3"/>
        <v>0.47846889952153104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1.464114832535885</v>
      </c>
      <c r="AA16" s="15">
        <f t="shared" si="6"/>
        <v>1.4354066985645932</v>
      </c>
      <c r="AB16" s="22">
        <f>SUM(Q88:Q94)+SUM(R88:R94)</f>
        <v>3</v>
      </c>
      <c r="AC16" s="22">
        <f>100*SUM(Q88:Q94)/AB16</f>
        <v>100</v>
      </c>
    </row>
    <row r="17" spans="1:29" ht="15">
      <c r="A17" s="20">
        <v>32585</v>
      </c>
      <c r="B17" s="37"/>
      <c r="C17" s="37"/>
      <c r="D17" s="37"/>
      <c r="E17" s="37"/>
      <c r="F17" s="37"/>
      <c r="G17" s="37"/>
      <c r="H17" s="36"/>
      <c r="I17" s="36"/>
      <c r="J17" s="19">
        <f t="shared" si="0"/>
        <v>0</v>
      </c>
      <c r="K17" s="19">
        <f t="shared" si="1"/>
        <v>0</v>
      </c>
      <c r="L17" s="19">
        <f t="shared" si="7"/>
        <v>1</v>
      </c>
      <c r="M17" s="19">
        <f t="shared" si="7"/>
        <v>0</v>
      </c>
      <c r="N17" s="15">
        <f t="shared" si="2"/>
        <v>0</v>
      </c>
      <c r="O17" s="22">
        <f t="shared" si="8"/>
        <v>0.4880382775119617</v>
      </c>
      <c r="P17" s="15">
        <f t="shared" si="3"/>
        <v>0.47846889952153104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101.99999999999999</v>
      </c>
      <c r="AA17" s="19">
        <f>SUM(AA4:AA16)</f>
        <v>100</v>
      </c>
      <c r="AB17" s="19">
        <f>SUM(AB4:AB16)</f>
        <v>215</v>
      </c>
      <c r="AC17" s="22"/>
    </row>
    <row r="18" spans="1:27" ht="12.75">
      <c r="A18" s="20">
        <v>32586</v>
      </c>
      <c r="B18" s="36"/>
      <c r="C18" s="36"/>
      <c r="D18" s="36"/>
      <c r="E18" s="36"/>
      <c r="F18" s="36"/>
      <c r="G18" s="36"/>
      <c r="H18" s="36"/>
      <c r="I18" s="36"/>
      <c r="J18" s="19">
        <f t="shared" si="0"/>
        <v>0</v>
      </c>
      <c r="K18" s="19">
        <f t="shared" si="1"/>
        <v>0</v>
      </c>
      <c r="L18" s="19">
        <f t="shared" si="7"/>
        <v>1</v>
      </c>
      <c r="M18" s="19">
        <f t="shared" si="7"/>
        <v>0</v>
      </c>
      <c r="N18" s="15">
        <f t="shared" si="2"/>
        <v>0</v>
      </c>
      <c r="O18" s="22">
        <f t="shared" si="8"/>
        <v>0.4880382775119617</v>
      </c>
      <c r="P18" s="15">
        <f t="shared" si="3"/>
        <v>0.47846889952153104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37"/>
      <c r="C19" s="37"/>
      <c r="D19" s="37"/>
      <c r="E19" s="37"/>
      <c r="F19" s="36"/>
      <c r="G19" s="37"/>
      <c r="H19" s="36"/>
      <c r="I19" s="36"/>
      <c r="J19" s="19">
        <f t="shared" si="0"/>
        <v>0</v>
      </c>
      <c r="K19" s="19">
        <f t="shared" si="1"/>
        <v>0</v>
      </c>
      <c r="L19" s="19">
        <f t="shared" si="7"/>
        <v>1</v>
      </c>
      <c r="M19" s="19">
        <f t="shared" si="7"/>
        <v>0</v>
      </c>
      <c r="N19" s="15">
        <f t="shared" si="2"/>
        <v>0</v>
      </c>
      <c r="O19" s="22">
        <f t="shared" si="8"/>
        <v>0.4880382775119617</v>
      </c>
      <c r="P19" s="15">
        <f t="shared" si="3"/>
        <v>0.47846889952153104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2.75">
      <c r="A20" s="20">
        <v>32588</v>
      </c>
      <c r="B20" s="37"/>
      <c r="C20" s="37"/>
      <c r="D20" s="36"/>
      <c r="E20" s="36"/>
      <c r="F20" s="36"/>
      <c r="G20" s="37"/>
      <c r="H20" s="36"/>
      <c r="I20" s="36"/>
      <c r="J20" s="19">
        <f t="shared" si="0"/>
        <v>0</v>
      </c>
      <c r="K20" s="19">
        <f t="shared" si="1"/>
        <v>0</v>
      </c>
      <c r="L20" s="19">
        <f t="shared" si="7"/>
        <v>1</v>
      </c>
      <c r="M20" s="19">
        <f t="shared" si="7"/>
        <v>0</v>
      </c>
      <c r="N20" s="15">
        <f t="shared" si="2"/>
        <v>0</v>
      </c>
      <c r="O20" s="22">
        <f t="shared" si="8"/>
        <v>0.4880382775119617</v>
      </c>
      <c r="P20" s="15">
        <f t="shared" si="3"/>
        <v>0.47846889952153104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36"/>
      <c r="C21" s="36">
        <v>1</v>
      </c>
      <c r="D21" s="36"/>
      <c r="E21" s="36"/>
      <c r="F21" s="36"/>
      <c r="G21" s="36"/>
      <c r="H21" s="36"/>
      <c r="I21" s="36"/>
      <c r="J21" s="19">
        <f t="shared" si="0"/>
        <v>1</v>
      </c>
      <c r="K21" s="19">
        <f t="shared" si="1"/>
        <v>0</v>
      </c>
      <c r="L21" s="19">
        <f t="shared" si="7"/>
        <v>2</v>
      </c>
      <c r="M21" s="19">
        <f t="shared" si="7"/>
        <v>0</v>
      </c>
      <c r="N21" s="15">
        <f t="shared" si="2"/>
        <v>0.4880382775119617</v>
      </c>
      <c r="O21" s="22">
        <f t="shared" si="8"/>
        <v>0.9760765550239234</v>
      </c>
      <c r="P21" s="15">
        <f t="shared" si="3"/>
        <v>0.9569377990430621</v>
      </c>
      <c r="Q21" s="19">
        <f t="shared" si="4"/>
        <v>1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36"/>
      <c r="C22" s="37">
        <v>1</v>
      </c>
      <c r="D22" s="36"/>
      <c r="E22" s="36"/>
      <c r="F22" s="37"/>
      <c r="G22" s="37"/>
      <c r="H22" s="36"/>
      <c r="I22" s="36"/>
      <c r="J22" s="19">
        <f t="shared" si="0"/>
        <v>1</v>
      </c>
      <c r="K22" s="19">
        <f t="shared" si="1"/>
        <v>0</v>
      </c>
      <c r="L22" s="19">
        <f t="shared" si="7"/>
        <v>3</v>
      </c>
      <c r="M22" s="19">
        <f t="shared" si="7"/>
        <v>0</v>
      </c>
      <c r="N22" s="15">
        <f t="shared" si="2"/>
        <v>0.4880382775119617</v>
      </c>
      <c r="O22" s="22">
        <f t="shared" si="8"/>
        <v>1.464114832535885</v>
      </c>
      <c r="P22" s="15">
        <f t="shared" si="3"/>
        <v>1.435406698564593</v>
      </c>
      <c r="Q22" s="19">
        <f t="shared" si="4"/>
        <v>1</v>
      </c>
      <c r="R22" s="19">
        <f t="shared" si="5"/>
        <v>0</v>
      </c>
      <c r="X22" s="14"/>
      <c r="Y22" s="14"/>
    </row>
    <row r="23" spans="1:25" ht="15">
      <c r="A23" s="20">
        <v>32591</v>
      </c>
      <c r="B23" s="36"/>
      <c r="C23" s="36"/>
      <c r="D23" s="36"/>
      <c r="E23" s="36"/>
      <c r="F23" s="36"/>
      <c r="G23" s="36"/>
      <c r="H23" s="36"/>
      <c r="I23" s="36"/>
      <c r="J23" s="19">
        <f t="shared" si="0"/>
        <v>0</v>
      </c>
      <c r="K23" s="19">
        <f t="shared" si="1"/>
        <v>0</v>
      </c>
      <c r="L23" s="19">
        <f t="shared" si="7"/>
        <v>3</v>
      </c>
      <c r="M23" s="19">
        <f t="shared" si="7"/>
        <v>0</v>
      </c>
      <c r="N23" s="15">
        <f t="shared" si="2"/>
        <v>0</v>
      </c>
      <c r="O23" s="22">
        <f t="shared" si="8"/>
        <v>1.464114832535885</v>
      </c>
      <c r="P23" s="15">
        <f t="shared" si="3"/>
        <v>1.435406698564593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37"/>
      <c r="C24" s="37"/>
      <c r="D24" s="36"/>
      <c r="E24" s="37"/>
      <c r="F24" s="36"/>
      <c r="G24" s="37"/>
      <c r="H24" s="36"/>
      <c r="I24" s="36"/>
      <c r="J24" s="19">
        <f t="shared" si="0"/>
        <v>0</v>
      </c>
      <c r="K24" s="19">
        <f t="shared" si="1"/>
        <v>0</v>
      </c>
      <c r="L24" s="19">
        <f t="shared" si="7"/>
        <v>3</v>
      </c>
      <c r="M24" s="19">
        <f t="shared" si="7"/>
        <v>0</v>
      </c>
      <c r="N24" s="15">
        <f t="shared" si="2"/>
        <v>0</v>
      </c>
      <c r="O24" s="22">
        <f t="shared" si="8"/>
        <v>1.464114832535885</v>
      </c>
      <c r="P24" s="15">
        <f t="shared" si="3"/>
        <v>1.435406698564593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37"/>
      <c r="C25" s="37"/>
      <c r="D25" s="37"/>
      <c r="E25" s="36"/>
      <c r="F25" s="36"/>
      <c r="G25" s="37"/>
      <c r="H25" s="36"/>
      <c r="I25" s="36"/>
      <c r="J25" s="19">
        <f t="shared" si="0"/>
        <v>0</v>
      </c>
      <c r="K25" s="19">
        <f t="shared" si="1"/>
        <v>0</v>
      </c>
      <c r="L25" s="19">
        <f aca="true" t="shared" si="9" ref="L25:M44">L24+J25</f>
        <v>3</v>
      </c>
      <c r="M25" s="19">
        <f t="shared" si="9"/>
        <v>0</v>
      </c>
      <c r="N25" s="15">
        <f t="shared" si="2"/>
        <v>0</v>
      </c>
      <c r="O25" s="22">
        <f t="shared" si="8"/>
        <v>1.464114832535885</v>
      </c>
      <c r="P25" s="15">
        <f t="shared" si="3"/>
        <v>1.435406698564593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36">
        <v>3</v>
      </c>
      <c r="C26" s="37">
        <v>1</v>
      </c>
      <c r="D26" s="37"/>
      <c r="E26" s="37"/>
      <c r="F26" s="37"/>
      <c r="G26" s="37">
        <v>2</v>
      </c>
      <c r="H26" s="36"/>
      <c r="I26" s="36"/>
      <c r="J26" s="19">
        <f t="shared" si="0"/>
        <v>4</v>
      </c>
      <c r="K26" s="19">
        <f t="shared" si="1"/>
        <v>2</v>
      </c>
      <c r="L26" s="19">
        <f t="shared" si="9"/>
        <v>7</v>
      </c>
      <c r="M26" s="19">
        <f t="shared" si="9"/>
        <v>2</v>
      </c>
      <c r="N26" s="15">
        <f t="shared" si="2"/>
        <v>2.92822966507177</v>
      </c>
      <c r="O26" s="22">
        <f t="shared" si="8"/>
        <v>4.392344497607655</v>
      </c>
      <c r="P26" s="15">
        <f t="shared" si="3"/>
        <v>4.306220095693779</v>
      </c>
      <c r="Q26" s="19">
        <f t="shared" si="4"/>
        <v>6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36"/>
      <c r="C27" s="36">
        <v>1</v>
      </c>
      <c r="D27" s="36"/>
      <c r="E27" s="36"/>
      <c r="F27" s="36"/>
      <c r="G27" s="36"/>
      <c r="H27" s="36"/>
      <c r="I27" s="36"/>
      <c r="J27" s="19">
        <f t="shared" si="0"/>
        <v>1</v>
      </c>
      <c r="K27" s="19">
        <f t="shared" si="1"/>
        <v>0</v>
      </c>
      <c r="L27" s="19">
        <f t="shared" si="9"/>
        <v>8</v>
      </c>
      <c r="M27" s="19">
        <f t="shared" si="9"/>
        <v>2</v>
      </c>
      <c r="N27" s="15">
        <f t="shared" si="2"/>
        <v>0.4880382775119617</v>
      </c>
      <c r="O27" s="22">
        <f t="shared" si="8"/>
        <v>4.8803827751196165</v>
      </c>
      <c r="P27" s="15">
        <f t="shared" si="3"/>
        <v>4.78468899521531</v>
      </c>
      <c r="Q27" s="19">
        <f t="shared" si="4"/>
        <v>1</v>
      </c>
      <c r="R27" s="19">
        <f t="shared" si="5"/>
        <v>0</v>
      </c>
      <c r="T27" s="18"/>
      <c r="X27" s="14"/>
      <c r="Y27" s="14"/>
    </row>
    <row r="28" spans="1:20" ht="12.75">
      <c r="A28" s="20">
        <v>32596</v>
      </c>
      <c r="B28" s="36"/>
      <c r="C28" s="37"/>
      <c r="D28" s="37"/>
      <c r="E28" s="37"/>
      <c r="F28" s="37"/>
      <c r="G28" s="37"/>
      <c r="H28" s="37"/>
      <c r="I28" s="36"/>
      <c r="J28" s="19">
        <f t="shared" si="0"/>
        <v>0</v>
      </c>
      <c r="K28" s="19">
        <f t="shared" si="1"/>
        <v>0</v>
      </c>
      <c r="L28" s="19">
        <f t="shared" si="9"/>
        <v>8</v>
      </c>
      <c r="M28" s="19">
        <f t="shared" si="9"/>
        <v>2</v>
      </c>
      <c r="N28" s="15">
        <f t="shared" si="2"/>
        <v>0</v>
      </c>
      <c r="O28" s="22">
        <f t="shared" si="8"/>
        <v>4.8803827751196165</v>
      </c>
      <c r="P28" s="15">
        <f t="shared" si="3"/>
        <v>4.78468899521531</v>
      </c>
      <c r="Q28" s="19">
        <f t="shared" si="4"/>
        <v>0</v>
      </c>
      <c r="R28" s="19">
        <f t="shared" si="5"/>
        <v>0</v>
      </c>
      <c r="T28" s="18"/>
    </row>
    <row r="29" spans="1:18" ht="12.75">
      <c r="A29" s="20">
        <v>32597</v>
      </c>
      <c r="B29" s="36"/>
      <c r="C29" s="36"/>
      <c r="D29" s="36"/>
      <c r="E29" s="36"/>
      <c r="F29" s="36"/>
      <c r="G29" s="36"/>
      <c r="H29" s="36"/>
      <c r="I29" s="36"/>
      <c r="J29" s="19">
        <f t="shared" si="0"/>
        <v>0</v>
      </c>
      <c r="K29" s="19">
        <f t="shared" si="1"/>
        <v>0</v>
      </c>
      <c r="L29" s="19">
        <f t="shared" si="9"/>
        <v>8</v>
      </c>
      <c r="M29" s="19">
        <f t="shared" si="9"/>
        <v>2</v>
      </c>
      <c r="N29" s="15">
        <f t="shared" si="2"/>
        <v>0</v>
      </c>
      <c r="O29" s="22">
        <f t="shared" si="8"/>
        <v>4.8803827751196165</v>
      </c>
      <c r="P29" s="15">
        <f t="shared" si="3"/>
        <v>4.78468899521531</v>
      </c>
      <c r="Q29" s="19">
        <f t="shared" si="4"/>
        <v>0</v>
      </c>
      <c r="R29" s="19">
        <f t="shared" si="5"/>
        <v>0</v>
      </c>
    </row>
    <row r="30" spans="1:20" ht="12.75">
      <c r="A30" s="20">
        <v>32598</v>
      </c>
      <c r="B30" s="36"/>
      <c r="C30" s="36"/>
      <c r="D30" s="36"/>
      <c r="E30" s="36"/>
      <c r="F30" s="36"/>
      <c r="G30" s="36"/>
      <c r="H30" s="36"/>
      <c r="I30" s="36"/>
      <c r="J30" s="19">
        <f t="shared" si="0"/>
        <v>0</v>
      </c>
      <c r="K30" s="19">
        <f t="shared" si="1"/>
        <v>0</v>
      </c>
      <c r="L30" s="19">
        <f t="shared" si="9"/>
        <v>8</v>
      </c>
      <c r="M30" s="19">
        <f t="shared" si="9"/>
        <v>2</v>
      </c>
      <c r="N30" s="15">
        <f t="shared" si="2"/>
        <v>0</v>
      </c>
      <c r="O30" s="22">
        <f t="shared" si="8"/>
        <v>4.8803827751196165</v>
      </c>
      <c r="P30" s="15">
        <f t="shared" si="3"/>
        <v>4.78468899521531</v>
      </c>
      <c r="Q30" s="19">
        <f t="shared" si="4"/>
        <v>0</v>
      </c>
      <c r="R30" s="19">
        <f t="shared" si="5"/>
        <v>0</v>
      </c>
      <c r="T30" s="18"/>
    </row>
    <row r="31" spans="1:20" ht="12.75">
      <c r="A31" s="20">
        <v>32599</v>
      </c>
      <c r="B31" s="37"/>
      <c r="C31" s="37"/>
      <c r="D31" s="37"/>
      <c r="E31" s="36"/>
      <c r="F31" s="37"/>
      <c r="G31" s="37"/>
      <c r="H31" s="36"/>
      <c r="I31" s="37"/>
      <c r="J31" s="19">
        <f t="shared" si="0"/>
        <v>0</v>
      </c>
      <c r="K31" s="19">
        <f t="shared" si="1"/>
        <v>0</v>
      </c>
      <c r="L31" s="19">
        <f t="shared" si="9"/>
        <v>8</v>
      </c>
      <c r="M31" s="19">
        <f t="shared" si="9"/>
        <v>2</v>
      </c>
      <c r="N31" s="15">
        <f t="shared" si="2"/>
        <v>0</v>
      </c>
      <c r="O31" s="22">
        <f t="shared" si="8"/>
        <v>4.8803827751196165</v>
      </c>
      <c r="P31" s="15">
        <f t="shared" si="3"/>
        <v>4.78468899521531</v>
      </c>
      <c r="Q31" s="19">
        <f t="shared" si="4"/>
        <v>0</v>
      </c>
      <c r="R31" s="19">
        <f t="shared" si="5"/>
        <v>0</v>
      </c>
      <c r="T31" s="18"/>
    </row>
    <row r="32" spans="1:18" ht="12.75">
      <c r="A32" s="20">
        <v>32600</v>
      </c>
      <c r="B32" s="37"/>
      <c r="C32" s="37"/>
      <c r="D32" s="36"/>
      <c r="E32" s="36"/>
      <c r="F32" s="37"/>
      <c r="G32" s="37">
        <v>2</v>
      </c>
      <c r="H32" s="36"/>
      <c r="I32" s="36"/>
      <c r="J32" s="19">
        <f t="shared" si="0"/>
        <v>0</v>
      </c>
      <c r="K32" s="19">
        <f t="shared" si="1"/>
        <v>2</v>
      </c>
      <c r="L32" s="19">
        <f t="shared" si="9"/>
        <v>8</v>
      </c>
      <c r="M32" s="19">
        <f t="shared" si="9"/>
        <v>4</v>
      </c>
      <c r="N32" s="15">
        <f t="shared" si="2"/>
        <v>0.9760765550239234</v>
      </c>
      <c r="O32" s="22">
        <f t="shared" si="8"/>
        <v>5.85645933014354</v>
      </c>
      <c r="P32" s="15">
        <f t="shared" si="3"/>
        <v>5.741626794258372</v>
      </c>
      <c r="Q32" s="19">
        <f t="shared" si="4"/>
        <v>2</v>
      </c>
      <c r="R32" s="19">
        <f t="shared" si="5"/>
        <v>0</v>
      </c>
    </row>
    <row r="33" spans="1:18" ht="12.75">
      <c r="A33" s="20">
        <v>32601</v>
      </c>
      <c r="B33" s="36"/>
      <c r="C33" s="36">
        <v>1</v>
      </c>
      <c r="D33" s="36"/>
      <c r="E33" s="36"/>
      <c r="F33" s="36"/>
      <c r="G33" s="36">
        <v>1</v>
      </c>
      <c r="H33" s="36"/>
      <c r="I33" s="36"/>
      <c r="J33" s="19">
        <f t="shared" si="0"/>
        <v>1</v>
      </c>
      <c r="K33" s="19">
        <f t="shared" si="1"/>
        <v>1</v>
      </c>
      <c r="L33" s="19">
        <f t="shared" si="9"/>
        <v>9</v>
      </c>
      <c r="M33" s="19">
        <f t="shared" si="9"/>
        <v>5</v>
      </c>
      <c r="N33" s="15">
        <f t="shared" si="2"/>
        <v>0.9760765550239234</v>
      </c>
      <c r="O33" s="22">
        <f t="shared" si="8"/>
        <v>6.832535885167464</v>
      </c>
      <c r="P33" s="15">
        <f t="shared" si="3"/>
        <v>6.698564593301434</v>
      </c>
      <c r="Q33" s="19">
        <f t="shared" si="4"/>
        <v>2</v>
      </c>
      <c r="R33" s="19">
        <f t="shared" si="5"/>
        <v>0</v>
      </c>
    </row>
    <row r="34" spans="1:18" ht="12.75">
      <c r="A34" s="20">
        <v>32602</v>
      </c>
      <c r="B34" s="37"/>
      <c r="C34" s="37"/>
      <c r="D34" s="37"/>
      <c r="E34" s="37"/>
      <c r="F34" s="36"/>
      <c r="G34" s="37"/>
      <c r="H34" s="36"/>
      <c r="I34" s="36"/>
      <c r="J34" s="19">
        <f t="shared" si="0"/>
        <v>0</v>
      </c>
      <c r="K34" s="19">
        <f t="shared" si="1"/>
        <v>0</v>
      </c>
      <c r="L34" s="19">
        <f t="shared" si="9"/>
        <v>9</v>
      </c>
      <c r="M34" s="19">
        <f t="shared" si="9"/>
        <v>5</v>
      </c>
      <c r="N34" s="15">
        <f t="shared" si="2"/>
        <v>0</v>
      </c>
      <c r="O34" s="22">
        <f t="shared" si="8"/>
        <v>6.832535885167464</v>
      </c>
      <c r="P34" s="15">
        <f t="shared" si="3"/>
        <v>6.698564593301434</v>
      </c>
      <c r="Q34" s="19">
        <f t="shared" si="4"/>
        <v>0</v>
      </c>
      <c r="R34" s="19">
        <f t="shared" si="5"/>
        <v>0</v>
      </c>
    </row>
    <row r="35" spans="1:18" ht="12.75">
      <c r="A35" s="20">
        <v>32603</v>
      </c>
      <c r="B35" s="36"/>
      <c r="C35" s="36">
        <v>2</v>
      </c>
      <c r="D35" s="36"/>
      <c r="E35" s="36"/>
      <c r="F35" s="36"/>
      <c r="G35" s="36">
        <v>1</v>
      </c>
      <c r="H35" s="36"/>
      <c r="I35" s="36"/>
      <c r="J35" s="19">
        <f t="shared" si="0"/>
        <v>2</v>
      </c>
      <c r="K35" s="19">
        <f t="shared" si="1"/>
        <v>1</v>
      </c>
      <c r="L35" s="19">
        <f t="shared" si="9"/>
        <v>11</v>
      </c>
      <c r="M35" s="19">
        <f t="shared" si="9"/>
        <v>6</v>
      </c>
      <c r="N35" s="15">
        <f t="shared" si="2"/>
        <v>1.464114832535885</v>
      </c>
      <c r="O35" s="22">
        <f t="shared" si="8"/>
        <v>8.296650717703349</v>
      </c>
      <c r="P35" s="15">
        <f t="shared" si="3"/>
        <v>8.133971291866027</v>
      </c>
      <c r="Q35" s="19">
        <f t="shared" si="4"/>
        <v>3</v>
      </c>
      <c r="R35" s="19">
        <f t="shared" si="5"/>
        <v>0</v>
      </c>
    </row>
    <row r="36" spans="1:18" ht="12.75">
      <c r="A36" s="20">
        <v>32604</v>
      </c>
      <c r="B36" s="37"/>
      <c r="C36" s="37"/>
      <c r="D36" s="36"/>
      <c r="E36" s="36"/>
      <c r="F36" s="36"/>
      <c r="G36" s="37"/>
      <c r="H36" s="36"/>
      <c r="I36" s="36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11</v>
      </c>
      <c r="M36" s="19">
        <f t="shared" si="9"/>
        <v>6</v>
      </c>
      <c r="N36" s="15">
        <f aca="true" t="shared" si="12" ref="N36:N67">(+J36+K36)*($J$96/($J$96+$K$96))</f>
        <v>0</v>
      </c>
      <c r="O36" s="22">
        <f t="shared" si="8"/>
        <v>8.296650717703349</v>
      </c>
      <c r="P36" s="15">
        <f aca="true" t="shared" si="13" ref="P36:P67">O36*100/$N$96</f>
        <v>8.133971291866027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2.75">
      <c r="A37" s="20">
        <v>32605</v>
      </c>
      <c r="B37" s="36"/>
      <c r="C37" s="36"/>
      <c r="D37" s="36"/>
      <c r="E37" s="36"/>
      <c r="F37" s="36">
        <v>1</v>
      </c>
      <c r="G37" s="36">
        <v>3</v>
      </c>
      <c r="H37" s="36"/>
      <c r="I37" s="36"/>
      <c r="J37" s="19">
        <f t="shared" si="10"/>
        <v>0</v>
      </c>
      <c r="K37" s="19">
        <f t="shared" si="11"/>
        <v>4</v>
      </c>
      <c r="L37" s="19">
        <f t="shared" si="9"/>
        <v>11</v>
      </c>
      <c r="M37" s="19">
        <f t="shared" si="9"/>
        <v>10</v>
      </c>
      <c r="N37" s="15">
        <f t="shared" si="12"/>
        <v>1.9521531100478469</v>
      </c>
      <c r="O37" s="22">
        <f aca="true" t="shared" si="16" ref="O37:O68">O36+N37</f>
        <v>10.248803827751196</v>
      </c>
      <c r="P37" s="15">
        <f t="shared" si="13"/>
        <v>10.047846889952153</v>
      </c>
      <c r="Q37" s="19">
        <f t="shared" si="14"/>
        <v>4</v>
      </c>
      <c r="R37" s="19">
        <f t="shared" si="15"/>
        <v>0</v>
      </c>
    </row>
    <row r="38" spans="1:18" ht="12.75">
      <c r="A38" s="20">
        <v>32606</v>
      </c>
      <c r="B38" s="37"/>
      <c r="C38" s="37">
        <v>1</v>
      </c>
      <c r="D38" s="36"/>
      <c r="E38" s="36"/>
      <c r="F38" s="36"/>
      <c r="G38" s="37">
        <v>1</v>
      </c>
      <c r="H38" s="36"/>
      <c r="I38" s="36"/>
      <c r="J38" s="19">
        <f t="shared" si="10"/>
        <v>1</v>
      </c>
      <c r="K38" s="19">
        <f t="shared" si="11"/>
        <v>1</v>
      </c>
      <c r="L38" s="19">
        <f t="shared" si="9"/>
        <v>12</v>
      </c>
      <c r="M38" s="19">
        <f t="shared" si="9"/>
        <v>11</v>
      </c>
      <c r="N38" s="15">
        <f t="shared" si="12"/>
        <v>0.9760765550239234</v>
      </c>
      <c r="O38" s="22">
        <f t="shared" si="16"/>
        <v>11.224880382775119</v>
      </c>
      <c r="P38" s="15">
        <f t="shared" si="13"/>
        <v>11.004784688995212</v>
      </c>
      <c r="Q38" s="19">
        <f t="shared" si="14"/>
        <v>2</v>
      </c>
      <c r="R38" s="19">
        <f t="shared" si="15"/>
        <v>0</v>
      </c>
    </row>
    <row r="39" spans="1:19" ht="12.75">
      <c r="A39" s="20">
        <v>32607</v>
      </c>
      <c r="B39" s="37"/>
      <c r="C39" s="37"/>
      <c r="D39" s="36"/>
      <c r="E39" s="36"/>
      <c r="F39" s="36"/>
      <c r="G39" s="37"/>
      <c r="H39" s="37"/>
      <c r="I39" s="36"/>
      <c r="J39" s="19">
        <f t="shared" si="10"/>
        <v>0</v>
      </c>
      <c r="K39" s="19">
        <f t="shared" si="11"/>
        <v>0</v>
      </c>
      <c r="L39" s="19">
        <f t="shared" si="9"/>
        <v>12</v>
      </c>
      <c r="M39" s="19">
        <f t="shared" si="9"/>
        <v>11</v>
      </c>
      <c r="N39" s="15">
        <f t="shared" si="12"/>
        <v>0</v>
      </c>
      <c r="O39" s="22">
        <f t="shared" si="16"/>
        <v>11.224880382775119</v>
      </c>
      <c r="P39" s="15">
        <f t="shared" si="13"/>
        <v>11.004784688995212</v>
      </c>
      <c r="Q39" s="19">
        <f t="shared" si="14"/>
        <v>0</v>
      </c>
      <c r="R39" s="19">
        <f t="shared" si="15"/>
        <v>0</v>
      </c>
      <c r="S39" s="18"/>
    </row>
    <row r="40" spans="1:18" ht="12.75">
      <c r="A40" s="20">
        <v>32608</v>
      </c>
      <c r="B40" s="36"/>
      <c r="C40" s="36"/>
      <c r="D40" s="36"/>
      <c r="E40" s="36"/>
      <c r="F40" s="36"/>
      <c r="G40" s="36"/>
      <c r="H40" s="36"/>
      <c r="I40" s="36"/>
      <c r="J40" s="19">
        <f t="shared" si="10"/>
        <v>0</v>
      </c>
      <c r="K40" s="19">
        <f t="shared" si="11"/>
        <v>0</v>
      </c>
      <c r="L40" s="19">
        <f t="shared" si="9"/>
        <v>12</v>
      </c>
      <c r="M40" s="19">
        <f t="shared" si="9"/>
        <v>11</v>
      </c>
      <c r="N40" s="15">
        <f t="shared" si="12"/>
        <v>0</v>
      </c>
      <c r="O40" s="22">
        <f t="shared" si="16"/>
        <v>11.224880382775119</v>
      </c>
      <c r="P40" s="15">
        <f t="shared" si="13"/>
        <v>11.004784688995212</v>
      </c>
      <c r="Q40" s="19">
        <f t="shared" si="14"/>
        <v>0</v>
      </c>
      <c r="R40" s="19">
        <f t="shared" si="15"/>
        <v>0</v>
      </c>
    </row>
    <row r="41" spans="1:18" ht="12.75">
      <c r="A41" s="20">
        <v>32609</v>
      </c>
      <c r="B41" s="36">
        <v>1</v>
      </c>
      <c r="C41" s="37">
        <v>1</v>
      </c>
      <c r="D41" s="37"/>
      <c r="E41" s="38"/>
      <c r="F41" s="36">
        <v>1</v>
      </c>
      <c r="G41" s="37">
        <v>1</v>
      </c>
      <c r="H41" s="36"/>
      <c r="I41" s="36"/>
      <c r="J41" s="19">
        <f t="shared" si="10"/>
        <v>2</v>
      </c>
      <c r="K41" s="19">
        <f t="shared" si="11"/>
        <v>2</v>
      </c>
      <c r="L41" s="19">
        <f t="shared" si="9"/>
        <v>14</v>
      </c>
      <c r="M41" s="19">
        <f t="shared" si="9"/>
        <v>13</v>
      </c>
      <c r="N41" s="15">
        <f t="shared" si="12"/>
        <v>1.9521531100478469</v>
      </c>
      <c r="O41" s="22">
        <f t="shared" si="16"/>
        <v>13.177033492822966</v>
      </c>
      <c r="P41" s="15">
        <f t="shared" si="13"/>
        <v>12.918660287081337</v>
      </c>
      <c r="Q41" s="19">
        <f t="shared" si="14"/>
        <v>4</v>
      </c>
      <c r="R41" s="19">
        <f t="shared" si="15"/>
        <v>0</v>
      </c>
    </row>
    <row r="42" spans="1:18" ht="12.75">
      <c r="A42" s="20">
        <v>32610</v>
      </c>
      <c r="B42" s="36"/>
      <c r="C42" s="36"/>
      <c r="D42" s="36"/>
      <c r="E42" s="36"/>
      <c r="F42" s="36"/>
      <c r="G42" s="36"/>
      <c r="H42" s="36"/>
      <c r="I42" s="36"/>
      <c r="J42" s="19">
        <f t="shared" si="10"/>
        <v>0</v>
      </c>
      <c r="K42" s="19">
        <f t="shared" si="11"/>
        <v>0</v>
      </c>
      <c r="L42" s="19">
        <f t="shared" si="9"/>
        <v>14</v>
      </c>
      <c r="M42" s="19">
        <f t="shared" si="9"/>
        <v>13</v>
      </c>
      <c r="N42" s="15">
        <f t="shared" si="12"/>
        <v>0</v>
      </c>
      <c r="O42" s="22">
        <f t="shared" si="16"/>
        <v>13.177033492822966</v>
      </c>
      <c r="P42" s="15">
        <f t="shared" si="13"/>
        <v>12.918660287081337</v>
      </c>
      <c r="Q42" s="19">
        <f t="shared" si="14"/>
        <v>0</v>
      </c>
      <c r="R42" s="19">
        <f t="shared" si="15"/>
        <v>0</v>
      </c>
    </row>
    <row r="43" spans="1:18" ht="12.75">
      <c r="A43" s="20">
        <v>32611</v>
      </c>
      <c r="B43" s="36"/>
      <c r="C43" s="36"/>
      <c r="D43" s="36"/>
      <c r="E43" s="36"/>
      <c r="F43" s="36"/>
      <c r="G43" s="36"/>
      <c r="H43" s="36"/>
      <c r="I43" s="36"/>
      <c r="J43" s="19">
        <f t="shared" si="10"/>
        <v>0</v>
      </c>
      <c r="K43" s="19">
        <f t="shared" si="11"/>
        <v>0</v>
      </c>
      <c r="L43" s="19">
        <f t="shared" si="9"/>
        <v>14</v>
      </c>
      <c r="M43" s="19">
        <f t="shared" si="9"/>
        <v>13</v>
      </c>
      <c r="N43" s="15">
        <f t="shared" si="12"/>
        <v>0</v>
      </c>
      <c r="O43" s="22">
        <f t="shared" si="16"/>
        <v>13.177033492822966</v>
      </c>
      <c r="P43" s="15">
        <f t="shared" si="13"/>
        <v>12.918660287081337</v>
      </c>
      <c r="Q43" s="19">
        <f t="shared" si="14"/>
        <v>0</v>
      </c>
      <c r="R43" s="19">
        <f t="shared" si="15"/>
        <v>0</v>
      </c>
    </row>
    <row r="44" spans="1:18" ht="12.75">
      <c r="A44" s="20">
        <v>32612</v>
      </c>
      <c r="B44" s="36"/>
      <c r="C44" s="36">
        <v>1</v>
      </c>
      <c r="D44" s="36"/>
      <c r="E44" s="36"/>
      <c r="F44" s="36"/>
      <c r="G44" s="36">
        <v>4</v>
      </c>
      <c r="H44" s="36"/>
      <c r="I44" s="36"/>
      <c r="J44" s="19">
        <f t="shared" si="10"/>
        <v>1</v>
      </c>
      <c r="K44" s="19">
        <f t="shared" si="11"/>
        <v>4</v>
      </c>
      <c r="L44" s="19">
        <f t="shared" si="9"/>
        <v>15</v>
      </c>
      <c r="M44" s="19">
        <f t="shared" si="9"/>
        <v>17</v>
      </c>
      <c r="N44" s="15">
        <f t="shared" si="12"/>
        <v>2.4401913875598087</v>
      </c>
      <c r="O44" s="22">
        <f t="shared" si="16"/>
        <v>15.617224880382775</v>
      </c>
      <c r="P44" s="15">
        <f t="shared" si="13"/>
        <v>15.311004784688993</v>
      </c>
      <c r="Q44" s="19">
        <f t="shared" si="14"/>
        <v>5</v>
      </c>
      <c r="R44" s="19">
        <f t="shared" si="15"/>
        <v>0</v>
      </c>
    </row>
    <row r="45" spans="1:18" ht="12.75">
      <c r="A45" s="20">
        <v>32613</v>
      </c>
      <c r="B45" s="37">
        <v>1</v>
      </c>
      <c r="C45" s="37"/>
      <c r="D45" s="36"/>
      <c r="E45" s="36"/>
      <c r="F45" s="36"/>
      <c r="G45" s="37">
        <v>4</v>
      </c>
      <c r="H45" s="36"/>
      <c r="I45" s="36"/>
      <c r="J45" s="19">
        <f t="shared" si="10"/>
        <v>1</v>
      </c>
      <c r="K45" s="19">
        <f t="shared" si="11"/>
        <v>4</v>
      </c>
      <c r="L45" s="19">
        <f aca="true" t="shared" si="17" ref="L45:M64">L44+J45</f>
        <v>16</v>
      </c>
      <c r="M45" s="19">
        <f t="shared" si="17"/>
        <v>21</v>
      </c>
      <c r="N45" s="15">
        <f t="shared" si="12"/>
        <v>2.4401913875598087</v>
      </c>
      <c r="O45" s="22">
        <f t="shared" si="16"/>
        <v>18.057416267942585</v>
      </c>
      <c r="P45" s="15">
        <f t="shared" si="13"/>
        <v>17.70334928229665</v>
      </c>
      <c r="Q45" s="19">
        <f t="shared" si="14"/>
        <v>5</v>
      </c>
      <c r="R45" s="19">
        <f t="shared" si="15"/>
        <v>0</v>
      </c>
    </row>
    <row r="46" spans="1:18" ht="12.75">
      <c r="A46" s="20">
        <v>32614</v>
      </c>
      <c r="B46" s="36"/>
      <c r="C46" s="37"/>
      <c r="D46" s="36"/>
      <c r="E46" s="36"/>
      <c r="F46" s="37"/>
      <c r="G46" s="37"/>
      <c r="H46" s="36"/>
      <c r="I46" s="36"/>
      <c r="J46" s="19">
        <f t="shared" si="10"/>
        <v>0</v>
      </c>
      <c r="K46" s="19">
        <f t="shared" si="11"/>
        <v>0</v>
      </c>
      <c r="L46" s="19">
        <f t="shared" si="17"/>
        <v>16</v>
      </c>
      <c r="M46" s="19">
        <f t="shared" si="17"/>
        <v>21</v>
      </c>
      <c r="N46" s="15">
        <f t="shared" si="12"/>
        <v>0</v>
      </c>
      <c r="O46" s="22">
        <f t="shared" si="16"/>
        <v>18.057416267942585</v>
      </c>
      <c r="P46" s="15">
        <f t="shared" si="13"/>
        <v>17.70334928229665</v>
      </c>
      <c r="Q46" s="19">
        <f t="shared" si="14"/>
        <v>0</v>
      </c>
      <c r="R46" s="19">
        <f t="shared" si="15"/>
        <v>0</v>
      </c>
    </row>
    <row r="47" spans="1:18" ht="12.75">
      <c r="A47" s="20">
        <v>32615</v>
      </c>
      <c r="B47" s="36">
        <v>1</v>
      </c>
      <c r="C47" s="36">
        <v>3</v>
      </c>
      <c r="D47" s="36"/>
      <c r="E47" s="36"/>
      <c r="F47" s="36"/>
      <c r="G47" s="36">
        <v>3</v>
      </c>
      <c r="H47" s="36"/>
      <c r="I47" s="36"/>
      <c r="J47" s="19">
        <f t="shared" si="10"/>
        <v>4</v>
      </c>
      <c r="K47" s="19">
        <f t="shared" si="11"/>
        <v>3</v>
      </c>
      <c r="L47" s="19">
        <f t="shared" si="17"/>
        <v>20</v>
      </c>
      <c r="M47" s="19">
        <f t="shared" si="17"/>
        <v>24</v>
      </c>
      <c r="N47" s="15">
        <f t="shared" si="12"/>
        <v>3.416267942583732</v>
      </c>
      <c r="O47" s="22">
        <f t="shared" si="16"/>
        <v>21.47368421052632</v>
      </c>
      <c r="P47" s="15">
        <f t="shared" si="13"/>
        <v>21.052631578947366</v>
      </c>
      <c r="Q47" s="19">
        <f t="shared" si="14"/>
        <v>7</v>
      </c>
      <c r="R47" s="19">
        <f t="shared" si="15"/>
        <v>0</v>
      </c>
    </row>
    <row r="48" spans="1:18" ht="12.75">
      <c r="A48" s="20">
        <v>32616</v>
      </c>
      <c r="B48" s="37"/>
      <c r="C48" s="37"/>
      <c r="D48" s="36"/>
      <c r="E48" s="36"/>
      <c r="F48" s="37"/>
      <c r="G48" s="37"/>
      <c r="H48" s="36"/>
      <c r="I48" s="36"/>
      <c r="J48" s="19">
        <f t="shared" si="10"/>
        <v>0</v>
      </c>
      <c r="K48" s="19">
        <f t="shared" si="11"/>
        <v>0</v>
      </c>
      <c r="L48" s="19">
        <f t="shared" si="17"/>
        <v>20</v>
      </c>
      <c r="M48" s="19">
        <f t="shared" si="17"/>
        <v>24</v>
      </c>
      <c r="N48" s="15">
        <f t="shared" si="12"/>
        <v>0</v>
      </c>
      <c r="O48" s="22">
        <f t="shared" si="16"/>
        <v>21.47368421052632</v>
      </c>
      <c r="P48" s="15">
        <f t="shared" si="13"/>
        <v>21.052631578947366</v>
      </c>
      <c r="Q48" s="19">
        <f t="shared" si="14"/>
        <v>0</v>
      </c>
      <c r="R48" s="19">
        <f t="shared" si="15"/>
        <v>0</v>
      </c>
    </row>
    <row r="49" spans="1:18" ht="12.75">
      <c r="A49" s="20">
        <v>32617</v>
      </c>
      <c r="B49" s="36">
        <v>2</v>
      </c>
      <c r="C49" s="36">
        <v>5</v>
      </c>
      <c r="D49" s="36"/>
      <c r="E49" s="36"/>
      <c r="F49" s="36">
        <v>1</v>
      </c>
      <c r="G49" s="36">
        <v>2</v>
      </c>
      <c r="H49" s="36"/>
      <c r="I49" s="36"/>
      <c r="J49" s="19">
        <f t="shared" si="10"/>
        <v>7</v>
      </c>
      <c r="K49" s="19">
        <f t="shared" si="11"/>
        <v>3</v>
      </c>
      <c r="L49" s="19">
        <f t="shared" si="17"/>
        <v>27</v>
      </c>
      <c r="M49" s="19">
        <f t="shared" si="17"/>
        <v>27</v>
      </c>
      <c r="N49" s="15">
        <f t="shared" si="12"/>
        <v>4.880382775119617</v>
      </c>
      <c r="O49" s="22">
        <f t="shared" si="16"/>
        <v>26.354066985645936</v>
      </c>
      <c r="P49" s="15">
        <f t="shared" si="13"/>
        <v>25.83732057416268</v>
      </c>
      <c r="Q49" s="19">
        <f t="shared" si="14"/>
        <v>10</v>
      </c>
      <c r="R49" s="19">
        <f t="shared" si="15"/>
        <v>0</v>
      </c>
    </row>
    <row r="50" spans="1:18" ht="12.75">
      <c r="A50" s="20">
        <v>32618</v>
      </c>
      <c r="B50" s="36"/>
      <c r="C50" s="37"/>
      <c r="D50" s="37"/>
      <c r="E50" s="37"/>
      <c r="F50" s="37"/>
      <c r="G50" s="37"/>
      <c r="H50" s="37"/>
      <c r="I50" s="36"/>
      <c r="J50" s="19">
        <f t="shared" si="10"/>
        <v>0</v>
      </c>
      <c r="K50" s="19">
        <f t="shared" si="11"/>
        <v>0</v>
      </c>
      <c r="L50" s="19">
        <f t="shared" si="17"/>
        <v>27</v>
      </c>
      <c r="M50" s="19">
        <f t="shared" si="17"/>
        <v>27</v>
      </c>
      <c r="N50" s="15">
        <f t="shared" si="12"/>
        <v>0</v>
      </c>
      <c r="O50" s="22">
        <f t="shared" si="16"/>
        <v>26.354066985645936</v>
      </c>
      <c r="P50" s="15">
        <f t="shared" si="13"/>
        <v>25.83732057416268</v>
      </c>
      <c r="Q50" s="19">
        <f t="shared" si="14"/>
        <v>0</v>
      </c>
      <c r="R50" s="19">
        <f t="shared" si="15"/>
        <v>0</v>
      </c>
    </row>
    <row r="51" spans="1:18" ht="12.75">
      <c r="A51" s="20">
        <v>32619</v>
      </c>
      <c r="B51" s="36"/>
      <c r="C51" s="36"/>
      <c r="D51" s="36"/>
      <c r="E51" s="36"/>
      <c r="F51" s="36"/>
      <c r="G51" s="36"/>
      <c r="H51" s="36"/>
      <c r="I51" s="36"/>
      <c r="J51" s="19">
        <f t="shared" si="10"/>
        <v>0</v>
      </c>
      <c r="K51" s="19">
        <f t="shared" si="11"/>
        <v>0</v>
      </c>
      <c r="L51" s="19">
        <f t="shared" si="17"/>
        <v>27</v>
      </c>
      <c r="M51" s="19">
        <f t="shared" si="17"/>
        <v>27</v>
      </c>
      <c r="N51" s="15">
        <f t="shared" si="12"/>
        <v>0</v>
      </c>
      <c r="O51" s="22">
        <f t="shared" si="16"/>
        <v>26.354066985645936</v>
      </c>
      <c r="P51" s="15">
        <f t="shared" si="13"/>
        <v>25.83732057416268</v>
      </c>
      <c r="Q51" s="19">
        <f t="shared" si="14"/>
        <v>0</v>
      </c>
      <c r="R51" s="19">
        <f t="shared" si="15"/>
        <v>0</v>
      </c>
    </row>
    <row r="52" spans="1:18" ht="12.75">
      <c r="A52" s="20">
        <v>32620</v>
      </c>
      <c r="B52" s="36"/>
      <c r="C52" s="37">
        <v>2</v>
      </c>
      <c r="D52" s="36"/>
      <c r="E52" s="36"/>
      <c r="F52" s="36"/>
      <c r="G52" s="37"/>
      <c r="H52" s="36"/>
      <c r="I52" s="36"/>
      <c r="J52" s="19">
        <f t="shared" si="10"/>
        <v>2</v>
      </c>
      <c r="K52" s="19">
        <f t="shared" si="11"/>
        <v>0</v>
      </c>
      <c r="L52" s="19">
        <f t="shared" si="17"/>
        <v>29</v>
      </c>
      <c r="M52" s="19">
        <f t="shared" si="17"/>
        <v>27</v>
      </c>
      <c r="N52" s="15">
        <f t="shared" si="12"/>
        <v>0.9760765550239234</v>
      </c>
      <c r="O52" s="22">
        <f t="shared" si="16"/>
        <v>27.33014354066986</v>
      </c>
      <c r="P52" s="15">
        <f t="shared" si="13"/>
        <v>26.794258373205743</v>
      </c>
      <c r="Q52" s="19">
        <f t="shared" si="14"/>
        <v>2</v>
      </c>
      <c r="R52" s="19">
        <f t="shared" si="15"/>
        <v>0</v>
      </c>
    </row>
    <row r="53" spans="1:19" ht="12.75">
      <c r="A53" s="20">
        <v>32621</v>
      </c>
      <c r="B53" s="37"/>
      <c r="C53" s="37"/>
      <c r="D53" s="36"/>
      <c r="E53" s="36"/>
      <c r="F53" s="37"/>
      <c r="G53" s="37"/>
      <c r="H53" s="36"/>
      <c r="I53" s="36"/>
      <c r="J53" s="19">
        <f t="shared" si="10"/>
        <v>0</v>
      </c>
      <c r="K53" s="19">
        <f t="shared" si="11"/>
        <v>0</v>
      </c>
      <c r="L53" s="19">
        <f t="shared" si="17"/>
        <v>29</v>
      </c>
      <c r="M53" s="19">
        <f t="shared" si="17"/>
        <v>27</v>
      </c>
      <c r="N53" s="15">
        <f t="shared" si="12"/>
        <v>0</v>
      </c>
      <c r="O53" s="22">
        <f t="shared" si="16"/>
        <v>27.33014354066986</v>
      </c>
      <c r="P53" s="15">
        <f t="shared" si="13"/>
        <v>26.794258373205743</v>
      </c>
      <c r="Q53" s="19">
        <f t="shared" si="14"/>
        <v>0</v>
      </c>
      <c r="R53" s="19">
        <f t="shared" si="15"/>
        <v>0</v>
      </c>
      <c r="S53" s="18"/>
    </row>
    <row r="54" spans="1:18" ht="12.75">
      <c r="A54" s="20">
        <v>32622</v>
      </c>
      <c r="B54" s="36">
        <v>1</v>
      </c>
      <c r="C54" s="36">
        <v>6</v>
      </c>
      <c r="D54" s="36"/>
      <c r="E54" s="36"/>
      <c r="F54" s="36">
        <v>1</v>
      </c>
      <c r="G54" s="36">
        <v>2</v>
      </c>
      <c r="H54" s="36"/>
      <c r="I54" s="36"/>
      <c r="J54" s="19">
        <f t="shared" si="10"/>
        <v>7</v>
      </c>
      <c r="K54" s="19">
        <f t="shared" si="11"/>
        <v>3</v>
      </c>
      <c r="L54" s="19">
        <f t="shared" si="17"/>
        <v>36</v>
      </c>
      <c r="M54" s="19">
        <f t="shared" si="17"/>
        <v>30</v>
      </c>
      <c r="N54" s="15">
        <f t="shared" si="12"/>
        <v>4.880382775119617</v>
      </c>
      <c r="O54" s="22">
        <f t="shared" si="16"/>
        <v>32.21052631578948</v>
      </c>
      <c r="P54" s="15">
        <f t="shared" si="13"/>
        <v>31.578947368421055</v>
      </c>
      <c r="Q54" s="19">
        <f t="shared" si="14"/>
        <v>10</v>
      </c>
      <c r="R54" s="19">
        <f t="shared" si="15"/>
        <v>0</v>
      </c>
    </row>
    <row r="55" spans="1:18" ht="12.75">
      <c r="A55" s="20">
        <v>32623</v>
      </c>
      <c r="B55" s="37"/>
      <c r="C55" s="37"/>
      <c r="D55" s="37"/>
      <c r="E55" s="37"/>
      <c r="F55" s="37"/>
      <c r="G55" s="37"/>
      <c r="H55" s="37"/>
      <c r="I55" s="36"/>
      <c r="J55" s="19">
        <f t="shared" si="10"/>
        <v>0</v>
      </c>
      <c r="K55" s="19">
        <f t="shared" si="11"/>
        <v>0</v>
      </c>
      <c r="L55" s="19">
        <f t="shared" si="17"/>
        <v>36</v>
      </c>
      <c r="M55" s="19">
        <f t="shared" si="17"/>
        <v>30</v>
      </c>
      <c r="N55" s="15">
        <f t="shared" si="12"/>
        <v>0</v>
      </c>
      <c r="O55" s="22">
        <f t="shared" si="16"/>
        <v>32.21052631578948</v>
      </c>
      <c r="P55" s="15">
        <f t="shared" si="13"/>
        <v>31.578947368421055</v>
      </c>
      <c r="Q55" s="19">
        <f t="shared" si="14"/>
        <v>0</v>
      </c>
      <c r="R55" s="19">
        <f t="shared" si="15"/>
        <v>0</v>
      </c>
    </row>
    <row r="56" spans="1:18" ht="12.75">
      <c r="A56" s="20">
        <v>32624</v>
      </c>
      <c r="B56" s="36">
        <v>1</v>
      </c>
      <c r="C56" s="36">
        <v>5</v>
      </c>
      <c r="D56" s="36"/>
      <c r="E56" s="36"/>
      <c r="F56" s="36">
        <v>1</v>
      </c>
      <c r="G56" s="36">
        <v>6</v>
      </c>
      <c r="H56" s="36"/>
      <c r="I56" s="36"/>
      <c r="J56" s="19">
        <f t="shared" si="10"/>
        <v>6</v>
      </c>
      <c r="K56" s="19">
        <f t="shared" si="11"/>
        <v>7</v>
      </c>
      <c r="L56" s="19">
        <f t="shared" si="17"/>
        <v>42</v>
      </c>
      <c r="M56" s="19">
        <f t="shared" si="17"/>
        <v>37</v>
      </c>
      <c r="N56" s="15">
        <f t="shared" si="12"/>
        <v>6.344497607655502</v>
      </c>
      <c r="O56" s="22">
        <f t="shared" si="16"/>
        <v>38.555023923444985</v>
      </c>
      <c r="P56" s="15">
        <f t="shared" si="13"/>
        <v>37.79904306220096</v>
      </c>
      <c r="Q56" s="19">
        <f t="shared" si="14"/>
        <v>13</v>
      </c>
      <c r="R56" s="19">
        <f t="shared" si="15"/>
        <v>0</v>
      </c>
    </row>
    <row r="57" spans="1:18" ht="12.75">
      <c r="A57" s="20">
        <v>32625</v>
      </c>
      <c r="B57" s="37"/>
      <c r="C57" s="37"/>
      <c r="D57" s="36"/>
      <c r="E57" s="36"/>
      <c r="F57" s="37"/>
      <c r="G57" s="37"/>
      <c r="H57" s="36"/>
      <c r="I57" s="37"/>
      <c r="J57" s="19">
        <f t="shared" si="10"/>
        <v>0</v>
      </c>
      <c r="K57" s="19">
        <f t="shared" si="11"/>
        <v>0</v>
      </c>
      <c r="L57" s="19">
        <f t="shared" si="17"/>
        <v>42</v>
      </c>
      <c r="M57" s="19">
        <f t="shared" si="17"/>
        <v>37</v>
      </c>
      <c r="N57" s="15">
        <f t="shared" si="12"/>
        <v>0</v>
      </c>
      <c r="O57" s="22">
        <f t="shared" si="16"/>
        <v>38.555023923444985</v>
      </c>
      <c r="P57" s="15">
        <f t="shared" si="13"/>
        <v>37.79904306220096</v>
      </c>
      <c r="Q57" s="19">
        <f t="shared" si="14"/>
        <v>0</v>
      </c>
      <c r="R57" s="19">
        <f t="shared" si="15"/>
        <v>0</v>
      </c>
    </row>
    <row r="58" spans="1:18" ht="12.75">
      <c r="A58" s="20">
        <v>32626</v>
      </c>
      <c r="B58" s="36"/>
      <c r="C58" s="36">
        <v>6</v>
      </c>
      <c r="D58" s="36"/>
      <c r="E58" s="36"/>
      <c r="F58" s="36"/>
      <c r="G58" s="36">
        <v>6</v>
      </c>
      <c r="H58" s="36"/>
      <c r="I58" s="36"/>
      <c r="J58" s="19">
        <f t="shared" si="10"/>
        <v>6</v>
      </c>
      <c r="K58" s="19">
        <f t="shared" si="11"/>
        <v>6</v>
      </c>
      <c r="L58" s="19">
        <f t="shared" si="17"/>
        <v>48</v>
      </c>
      <c r="M58" s="19">
        <f t="shared" si="17"/>
        <v>43</v>
      </c>
      <c r="N58" s="15">
        <f t="shared" si="12"/>
        <v>5.85645933014354</v>
      </c>
      <c r="O58" s="22">
        <f t="shared" si="16"/>
        <v>44.41148325358853</v>
      </c>
      <c r="P58" s="15">
        <f t="shared" si="13"/>
        <v>43.54066985645934</v>
      </c>
      <c r="Q58" s="19">
        <f t="shared" si="14"/>
        <v>12</v>
      </c>
      <c r="R58" s="19">
        <f t="shared" si="15"/>
        <v>0</v>
      </c>
    </row>
    <row r="59" spans="1:18" ht="12.75">
      <c r="A59" s="20">
        <v>32627</v>
      </c>
      <c r="B59" s="36"/>
      <c r="C59" s="37">
        <v>2</v>
      </c>
      <c r="D59" s="36"/>
      <c r="E59" s="36"/>
      <c r="F59" s="36"/>
      <c r="G59" s="37">
        <v>4</v>
      </c>
      <c r="H59" s="36"/>
      <c r="I59" s="36"/>
      <c r="J59" s="19">
        <f t="shared" si="10"/>
        <v>2</v>
      </c>
      <c r="K59" s="19">
        <f t="shared" si="11"/>
        <v>4</v>
      </c>
      <c r="L59" s="19">
        <f t="shared" si="17"/>
        <v>50</v>
      </c>
      <c r="M59" s="19">
        <f t="shared" si="17"/>
        <v>47</v>
      </c>
      <c r="N59" s="15">
        <f t="shared" si="12"/>
        <v>2.92822966507177</v>
      </c>
      <c r="O59" s="22">
        <f t="shared" si="16"/>
        <v>47.3397129186603</v>
      </c>
      <c r="P59" s="15">
        <f t="shared" si="13"/>
        <v>46.41148325358852</v>
      </c>
      <c r="Q59" s="19">
        <f t="shared" si="14"/>
        <v>6</v>
      </c>
      <c r="R59" s="19">
        <f t="shared" si="15"/>
        <v>0</v>
      </c>
    </row>
    <row r="60" spans="1:18" ht="12.75">
      <c r="A60" s="20">
        <v>32628</v>
      </c>
      <c r="B60" s="36"/>
      <c r="C60" s="36"/>
      <c r="D60" s="36"/>
      <c r="E60" s="36"/>
      <c r="F60" s="36"/>
      <c r="G60" s="36"/>
      <c r="H60" s="36"/>
      <c r="I60" s="36"/>
      <c r="J60" s="19">
        <f t="shared" si="10"/>
        <v>0</v>
      </c>
      <c r="K60" s="19">
        <f t="shared" si="11"/>
        <v>0</v>
      </c>
      <c r="L60" s="19">
        <f t="shared" si="17"/>
        <v>50</v>
      </c>
      <c r="M60" s="19">
        <f t="shared" si="17"/>
        <v>47</v>
      </c>
      <c r="N60" s="15">
        <f t="shared" si="12"/>
        <v>0</v>
      </c>
      <c r="O60" s="22">
        <f t="shared" si="16"/>
        <v>47.3397129186603</v>
      </c>
      <c r="P60" s="15">
        <f t="shared" si="13"/>
        <v>46.41148325358852</v>
      </c>
      <c r="Q60" s="19">
        <f t="shared" si="14"/>
        <v>0</v>
      </c>
      <c r="R60" s="19">
        <f t="shared" si="15"/>
        <v>0</v>
      </c>
    </row>
    <row r="61" spans="1:18" ht="12.75">
      <c r="A61" s="20">
        <v>32629</v>
      </c>
      <c r="B61" s="37"/>
      <c r="C61" s="36">
        <v>8</v>
      </c>
      <c r="D61" s="36"/>
      <c r="E61" s="36"/>
      <c r="F61" s="36"/>
      <c r="G61" s="37">
        <v>6</v>
      </c>
      <c r="H61" s="36"/>
      <c r="I61" s="36"/>
      <c r="J61" s="19">
        <f t="shared" si="10"/>
        <v>8</v>
      </c>
      <c r="K61" s="19">
        <f t="shared" si="11"/>
        <v>6</v>
      </c>
      <c r="L61" s="19">
        <f t="shared" si="17"/>
        <v>58</v>
      </c>
      <c r="M61" s="19">
        <f t="shared" si="17"/>
        <v>53</v>
      </c>
      <c r="N61" s="15">
        <f t="shared" si="12"/>
        <v>6.832535885167464</v>
      </c>
      <c r="O61" s="22">
        <f t="shared" si="16"/>
        <v>54.17224880382776</v>
      </c>
      <c r="P61" s="15">
        <f t="shared" si="13"/>
        <v>53.110047846889955</v>
      </c>
      <c r="Q61" s="19">
        <f t="shared" si="14"/>
        <v>14</v>
      </c>
      <c r="R61" s="19">
        <f t="shared" si="15"/>
        <v>0</v>
      </c>
    </row>
    <row r="62" spans="1:18" ht="12.75">
      <c r="A62" s="20">
        <v>32630</v>
      </c>
      <c r="B62" s="36"/>
      <c r="C62" s="36"/>
      <c r="D62" s="36"/>
      <c r="E62" s="36"/>
      <c r="F62" s="36"/>
      <c r="G62" s="36"/>
      <c r="H62" s="36"/>
      <c r="I62" s="36"/>
      <c r="J62" s="19">
        <f t="shared" si="10"/>
        <v>0</v>
      </c>
      <c r="K62" s="19">
        <f t="shared" si="11"/>
        <v>0</v>
      </c>
      <c r="L62" s="19">
        <f t="shared" si="17"/>
        <v>58</v>
      </c>
      <c r="M62" s="19">
        <f t="shared" si="17"/>
        <v>53</v>
      </c>
      <c r="N62" s="15">
        <f t="shared" si="12"/>
        <v>0</v>
      </c>
      <c r="O62" s="22">
        <f t="shared" si="16"/>
        <v>54.17224880382776</v>
      </c>
      <c r="P62" s="15">
        <f t="shared" si="13"/>
        <v>53.110047846889955</v>
      </c>
      <c r="Q62" s="19">
        <f t="shared" si="14"/>
        <v>0</v>
      </c>
      <c r="R62" s="19">
        <f t="shared" si="15"/>
        <v>0</v>
      </c>
    </row>
    <row r="63" spans="1:18" ht="12.75">
      <c r="A63" s="20">
        <v>32631</v>
      </c>
      <c r="B63" s="36"/>
      <c r="C63" s="37">
        <v>7</v>
      </c>
      <c r="D63" s="36"/>
      <c r="E63" s="37"/>
      <c r="F63" s="37"/>
      <c r="G63" s="37">
        <v>3</v>
      </c>
      <c r="H63" s="36"/>
      <c r="I63" s="37"/>
      <c r="J63" s="19">
        <f t="shared" si="10"/>
        <v>7</v>
      </c>
      <c r="K63" s="19">
        <f t="shared" si="11"/>
        <v>3</v>
      </c>
      <c r="L63" s="19">
        <f t="shared" si="17"/>
        <v>65</v>
      </c>
      <c r="M63" s="19">
        <f t="shared" si="17"/>
        <v>56</v>
      </c>
      <c r="N63" s="15">
        <f t="shared" si="12"/>
        <v>4.880382775119617</v>
      </c>
      <c r="O63" s="22">
        <f t="shared" si="16"/>
        <v>59.052631578947384</v>
      </c>
      <c r="P63" s="15">
        <f t="shared" si="13"/>
        <v>57.894736842105274</v>
      </c>
      <c r="Q63" s="19">
        <f t="shared" si="14"/>
        <v>10</v>
      </c>
      <c r="R63" s="19">
        <f t="shared" si="15"/>
        <v>0</v>
      </c>
    </row>
    <row r="64" spans="1:18" ht="12.75">
      <c r="A64" s="20">
        <v>32632</v>
      </c>
      <c r="B64" s="36"/>
      <c r="C64" s="37"/>
      <c r="D64" s="36"/>
      <c r="E64" s="36"/>
      <c r="F64" s="37"/>
      <c r="G64" s="37"/>
      <c r="H64" s="36"/>
      <c r="I64" s="37"/>
      <c r="J64" s="19">
        <f t="shared" si="10"/>
        <v>0</v>
      </c>
      <c r="K64" s="19">
        <f t="shared" si="11"/>
        <v>0</v>
      </c>
      <c r="L64" s="19">
        <f t="shared" si="17"/>
        <v>65</v>
      </c>
      <c r="M64" s="19">
        <f t="shared" si="17"/>
        <v>56</v>
      </c>
      <c r="N64" s="15">
        <f t="shared" si="12"/>
        <v>0</v>
      </c>
      <c r="O64" s="22">
        <f t="shared" si="16"/>
        <v>59.052631578947384</v>
      </c>
      <c r="P64" s="15">
        <f t="shared" si="13"/>
        <v>57.894736842105274</v>
      </c>
      <c r="Q64" s="19">
        <f t="shared" si="14"/>
        <v>0</v>
      </c>
      <c r="R64" s="19">
        <f t="shared" si="15"/>
        <v>0</v>
      </c>
    </row>
    <row r="65" spans="1:18" ht="12.75">
      <c r="A65" s="20">
        <v>32633</v>
      </c>
      <c r="B65" s="36"/>
      <c r="C65" s="36"/>
      <c r="D65" s="36"/>
      <c r="E65" s="36"/>
      <c r="F65" s="36"/>
      <c r="G65" s="36"/>
      <c r="H65" s="36"/>
      <c r="I65" s="36"/>
      <c r="J65" s="19">
        <f t="shared" si="10"/>
        <v>0</v>
      </c>
      <c r="K65" s="19">
        <f t="shared" si="11"/>
        <v>0</v>
      </c>
      <c r="L65" s="19">
        <f aca="true" t="shared" si="18" ref="L65:M84">L64+J65</f>
        <v>65</v>
      </c>
      <c r="M65" s="19">
        <f t="shared" si="18"/>
        <v>56</v>
      </c>
      <c r="N65" s="15">
        <f t="shared" si="12"/>
        <v>0</v>
      </c>
      <c r="O65" s="22">
        <f t="shared" si="16"/>
        <v>59.052631578947384</v>
      </c>
      <c r="P65" s="15">
        <f t="shared" si="13"/>
        <v>57.894736842105274</v>
      </c>
      <c r="Q65" s="19">
        <f t="shared" si="14"/>
        <v>0</v>
      </c>
      <c r="R65" s="19">
        <f t="shared" si="15"/>
        <v>0</v>
      </c>
    </row>
    <row r="66" spans="1:18" ht="12.75">
      <c r="A66" s="20">
        <v>32634</v>
      </c>
      <c r="B66" s="36">
        <v>2</v>
      </c>
      <c r="C66" s="37">
        <v>7</v>
      </c>
      <c r="D66" s="36"/>
      <c r="E66" s="38"/>
      <c r="F66" s="37">
        <v>3</v>
      </c>
      <c r="G66" s="37">
        <v>12</v>
      </c>
      <c r="H66" s="36"/>
      <c r="I66" s="36"/>
      <c r="J66" s="19">
        <f t="shared" si="10"/>
        <v>9</v>
      </c>
      <c r="K66" s="19">
        <f t="shared" si="11"/>
        <v>15</v>
      </c>
      <c r="L66" s="19">
        <f t="shared" si="18"/>
        <v>74</v>
      </c>
      <c r="M66" s="19">
        <f t="shared" si="18"/>
        <v>71</v>
      </c>
      <c r="N66" s="15">
        <f t="shared" si="12"/>
        <v>11.71291866028708</v>
      </c>
      <c r="O66" s="22">
        <f t="shared" si="16"/>
        <v>70.76555023923447</v>
      </c>
      <c r="P66" s="15">
        <f t="shared" si="13"/>
        <v>69.37799043062202</v>
      </c>
      <c r="Q66" s="19">
        <f t="shared" si="14"/>
        <v>24</v>
      </c>
      <c r="R66" s="19">
        <f t="shared" si="15"/>
        <v>0</v>
      </c>
    </row>
    <row r="67" spans="1:19" ht="12.75">
      <c r="A67" s="20">
        <v>32635</v>
      </c>
      <c r="B67" s="36"/>
      <c r="C67" s="36"/>
      <c r="D67" s="36"/>
      <c r="E67" s="36"/>
      <c r="F67" s="36"/>
      <c r="G67" s="36"/>
      <c r="H67" s="36"/>
      <c r="I67" s="36"/>
      <c r="J67" s="19">
        <f t="shared" si="10"/>
        <v>0</v>
      </c>
      <c r="K67" s="19">
        <f t="shared" si="11"/>
        <v>0</v>
      </c>
      <c r="L67" s="19">
        <f t="shared" si="18"/>
        <v>74</v>
      </c>
      <c r="M67" s="19">
        <f t="shared" si="18"/>
        <v>71</v>
      </c>
      <c r="N67" s="15">
        <f t="shared" si="12"/>
        <v>0</v>
      </c>
      <c r="O67" s="22">
        <f t="shared" si="16"/>
        <v>70.76555023923447</v>
      </c>
      <c r="P67" s="15">
        <f t="shared" si="13"/>
        <v>69.37799043062202</v>
      </c>
      <c r="Q67" s="19">
        <f t="shared" si="14"/>
        <v>0</v>
      </c>
      <c r="R67" s="19">
        <f t="shared" si="15"/>
        <v>0</v>
      </c>
      <c r="S67" s="18"/>
    </row>
    <row r="68" spans="1:18" ht="12.75">
      <c r="A68" s="20">
        <v>32636</v>
      </c>
      <c r="B68" s="36">
        <v>5</v>
      </c>
      <c r="C68" s="36">
        <v>10</v>
      </c>
      <c r="D68" s="37"/>
      <c r="E68" s="37"/>
      <c r="F68" s="36">
        <v>1</v>
      </c>
      <c r="G68" s="37">
        <v>7</v>
      </c>
      <c r="H68" s="36"/>
      <c r="I68" s="37"/>
      <c r="J68" s="19">
        <f aca="true" t="shared" si="19" ref="J68:J94">+B68+C68-D68-E68</f>
        <v>15</v>
      </c>
      <c r="K68" s="19">
        <f aca="true" t="shared" si="20" ref="K68:K94">+F68+G68-H68-I68</f>
        <v>8</v>
      </c>
      <c r="L68" s="19">
        <f t="shared" si="18"/>
        <v>89</v>
      </c>
      <c r="M68" s="19">
        <f t="shared" si="18"/>
        <v>79</v>
      </c>
      <c r="N68" s="15">
        <f aca="true" t="shared" si="21" ref="N68:N94">(+J68+K68)*($J$96/($J$96+$K$96))</f>
        <v>11.224880382775119</v>
      </c>
      <c r="O68" s="22">
        <f t="shared" si="16"/>
        <v>81.9904306220096</v>
      </c>
      <c r="P68" s="15">
        <f aca="true" t="shared" si="22" ref="P68:P94">O68*100/$N$96</f>
        <v>80.38277511961724</v>
      </c>
      <c r="Q68" s="19">
        <f aca="true" t="shared" si="23" ref="Q68:Q94">+B68+C68+F68+G68</f>
        <v>23</v>
      </c>
      <c r="R68" s="19">
        <f aca="true" t="shared" si="24" ref="R68:R94">D68+E68+H68+I68</f>
        <v>0</v>
      </c>
    </row>
    <row r="69" spans="1:18" ht="12.75">
      <c r="A69" s="20">
        <v>32637</v>
      </c>
      <c r="B69" s="36"/>
      <c r="C69" s="36"/>
      <c r="D69" s="36"/>
      <c r="E69" s="36"/>
      <c r="F69" s="36"/>
      <c r="G69" s="36"/>
      <c r="H69" s="36"/>
      <c r="I69" s="36"/>
      <c r="J69" s="19">
        <f t="shared" si="19"/>
        <v>0</v>
      </c>
      <c r="K69" s="19">
        <f t="shared" si="20"/>
        <v>0</v>
      </c>
      <c r="L69" s="19">
        <f t="shared" si="18"/>
        <v>89</v>
      </c>
      <c r="M69" s="19">
        <f t="shared" si="18"/>
        <v>79</v>
      </c>
      <c r="N69" s="15">
        <f t="shared" si="21"/>
        <v>0</v>
      </c>
      <c r="O69" s="22">
        <f aca="true" t="shared" si="25" ref="O69:O94">O68+N69</f>
        <v>81.9904306220096</v>
      </c>
      <c r="P69" s="15">
        <f t="shared" si="22"/>
        <v>80.38277511961724</v>
      </c>
      <c r="Q69" s="19">
        <f t="shared" si="23"/>
        <v>0</v>
      </c>
      <c r="R69" s="19">
        <f t="shared" si="24"/>
        <v>0</v>
      </c>
    </row>
    <row r="70" spans="1:18" ht="12.75">
      <c r="A70" s="20">
        <v>32638</v>
      </c>
      <c r="B70" s="36">
        <v>1</v>
      </c>
      <c r="C70" s="37">
        <v>1</v>
      </c>
      <c r="D70" s="36"/>
      <c r="E70" s="36"/>
      <c r="F70" s="36">
        <v>2</v>
      </c>
      <c r="G70" s="36">
        <v>8</v>
      </c>
      <c r="H70" s="36"/>
      <c r="I70" s="36"/>
      <c r="J70" s="19">
        <f t="shared" si="19"/>
        <v>2</v>
      </c>
      <c r="K70" s="19">
        <f t="shared" si="20"/>
        <v>10</v>
      </c>
      <c r="L70" s="19">
        <f t="shared" si="18"/>
        <v>91</v>
      </c>
      <c r="M70" s="19">
        <f t="shared" si="18"/>
        <v>89</v>
      </c>
      <c r="N70" s="15">
        <f t="shared" si="21"/>
        <v>5.85645933014354</v>
      </c>
      <c r="O70" s="22">
        <f t="shared" si="25"/>
        <v>87.84688995215313</v>
      </c>
      <c r="P70" s="15">
        <f t="shared" si="22"/>
        <v>86.12440191387562</v>
      </c>
      <c r="Q70" s="19">
        <f t="shared" si="23"/>
        <v>12</v>
      </c>
      <c r="R70" s="19">
        <f t="shared" si="24"/>
        <v>0</v>
      </c>
    </row>
    <row r="71" spans="1:18" ht="12.75">
      <c r="A71" s="20">
        <v>32639</v>
      </c>
      <c r="B71" s="36"/>
      <c r="C71" s="37"/>
      <c r="D71" s="37"/>
      <c r="E71" s="36"/>
      <c r="F71" s="36"/>
      <c r="G71" s="37"/>
      <c r="H71" s="36"/>
      <c r="I71" s="36"/>
      <c r="J71" s="19">
        <f t="shared" si="19"/>
        <v>0</v>
      </c>
      <c r="K71" s="19">
        <f t="shared" si="20"/>
        <v>0</v>
      </c>
      <c r="L71" s="19">
        <f t="shared" si="18"/>
        <v>91</v>
      </c>
      <c r="M71" s="19">
        <f t="shared" si="18"/>
        <v>89</v>
      </c>
      <c r="N71" s="15">
        <f t="shared" si="21"/>
        <v>0</v>
      </c>
      <c r="O71" s="22">
        <f t="shared" si="25"/>
        <v>87.84688995215313</v>
      </c>
      <c r="P71" s="15">
        <f t="shared" si="22"/>
        <v>86.12440191387562</v>
      </c>
      <c r="Q71" s="19">
        <f t="shared" si="23"/>
        <v>0</v>
      </c>
      <c r="R71" s="19">
        <f t="shared" si="24"/>
        <v>0</v>
      </c>
    </row>
    <row r="72" spans="1:18" ht="12.75">
      <c r="A72" s="20">
        <v>32640</v>
      </c>
      <c r="B72" s="36"/>
      <c r="C72" s="36">
        <v>4</v>
      </c>
      <c r="D72" s="36"/>
      <c r="E72" s="36"/>
      <c r="F72" s="36"/>
      <c r="G72" s="36">
        <v>5</v>
      </c>
      <c r="H72" s="36">
        <v>1</v>
      </c>
      <c r="I72" s="36"/>
      <c r="J72" s="19">
        <f t="shared" si="19"/>
        <v>4</v>
      </c>
      <c r="K72" s="19">
        <f t="shared" si="20"/>
        <v>4</v>
      </c>
      <c r="L72" s="19">
        <f t="shared" si="18"/>
        <v>95</v>
      </c>
      <c r="M72" s="19">
        <f t="shared" si="18"/>
        <v>93</v>
      </c>
      <c r="N72" s="15">
        <f t="shared" si="21"/>
        <v>3.9043062200956937</v>
      </c>
      <c r="O72" s="22">
        <f t="shared" si="25"/>
        <v>91.75119617224883</v>
      </c>
      <c r="P72" s="15">
        <f t="shared" si="22"/>
        <v>89.95215311004785</v>
      </c>
      <c r="Q72" s="19">
        <f t="shared" si="23"/>
        <v>9</v>
      </c>
      <c r="R72" s="19">
        <f t="shared" si="24"/>
        <v>1</v>
      </c>
    </row>
    <row r="73" spans="1:18" ht="12.75">
      <c r="A73" s="20">
        <v>32641</v>
      </c>
      <c r="B73" s="36"/>
      <c r="C73" s="37">
        <v>1</v>
      </c>
      <c r="D73" s="38"/>
      <c r="E73" s="36"/>
      <c r="F73" s="36"/>
      <c r="G73" s="37">
        <v>2</v>
      </c>
      <c r="H73" s="36"/>
      <c r="I73" s="36"/>
      <c r="J73" s="19">
        <f t="shared" si="19"/>
        <v>1</v>
      </c>
      <c r="K73" s="19">
        <f t="shared" si="20"/>
        <v>2</v>
      </c>
      <c r="L73" s="19">
        <f t="shared" si="18"/>
        <v>96</v>
      </c>
      <c r="M73" s="19">
        <f t="shared" si="18"/>
        <v>95</v>
      </c>
      <c r="N73" s="15">
        <f t="shared" si="21"/>
        <v>1.464114832535885</v>
      </c>
      <c r="O73" s="22">
        <f t="shared" si="25"/>
        <v>93.21531100478471</v>
      </c>
      <c r="P73" s="15">
        <f t="shared" si="22"/>
        <v>91.38755980861245</v>
      </c>
      <c r="Q73" s="19">
        <f t="shared" si="23"/>
        <v>3</v>
      </c>
      <c r="R73" s="19">
        <f t="shared" si="24"/>
        <v>0</v>
      </c>
    </row>
    <row r="74" spans="1:18" ht="12.75">
      <c r="A74" s="20">
        <v>32642</v>
      </c>
      <c r="B74" s="36"/>
      <c r="C74" s="36"/>
      <c r="D74" s="36"/>
      <c r="E74" s="36"/>
      <c r="F74" s="36"/>
      <c r="G74" s="36"/>
      <c r="H74" s="36"/>
      <c r="I74" s="36"/>
      <c r="J74" s="19">
        <f t="shared" si="19"/>
        <v>0</v>
      </c>
      <c r="K74" s="19">
        <f t="shared" si="20"/>
        <v>0</v>
      </c>
      <c r="L74" s="19">
        <f t="shared" si="18"/>
        <v>96</v>
      </c>
      <c r="M74" s="19">
        <f t="shared" si="18"/>
        <v>95</v>
      </c>
      <c r="N74" s="15">
        <f t="shared" si="21"/>
        <v>0</v>
      </c>
      <c r="O74" s="22">
        <f t="shared" si="25"/>
        <v>93.21531100478471</v>
      </c>
      <c r="P74" s="15">
        <f t="shared" si="22"/>
        <v>91.38755980861245</v>
      </c>
      <c r="Q74" s="19">
        <f t="shared" si="23"/>
        <v>0</v>
      </c>
      <c r="R74" s="19">
        <f t="shared" si="24"/>
        <v>0</v>
      </c>
    </row>
    <row r="75" spans="1:18" ht="12.75">
      <c r="A75" s="20">
        <v>32643</v>
      </c>
      <c r="B75" s="36"/>
      <c r="C75" s="37"/>
      <c r="D75" s="38"/>
      <c r="E75" s="37"/>
      <c r="F75" s="37"/>
      <c r="G75" s="37"/>
      <c r="H75" s="37"/>
      <c r="I75" s="36"/>
      <c r="J75" s="19">
        <f t="shared" si="19"/>
        <v>0</v>
      </c>
      <c r="K75" s="19">
        <f t="shared" si="20"/>
        <v>0</v>
      </c>
      <c r="L75" s="19">
        <f t="shared" si="18"/>
        <v>96</v>
      </c>
      <c r="M75" s="19">
        <f t="shared" si="18"/>
        <v>95</v>
      </c>
      <c r="N75" s="15">
        <f t="shared" si="21"/>
        <v>0</v>
      </c>
      <c r="O75" s="22">
        <f t="shared" si="25"/>
        <v>93.21531100478471</v>
      </c>
      <c r="P75" s="15">
        <f t="shared" si="22"/>
        <v>91.38755980861245</v>
      </c>
      <c r="Q75" s="19">
        <f t="shared" si="23"/>
        <v>0</v>
      </c>
      <c r="R75" s="19">
        <f t="shared" si="24"/>
        <v>0</v>
      </c>
    </row>
    <row r="76" spans="1:18" ht="12.75">
      <c r="A76" s="20">
        <v>32644</v>
      </c>
      <c r="B76" s="36"/>
      <c r="C76" s="36">
        <v>2</v>
      </c>
      <c r="D76" s="36"/>
      <c r="E76" s="36">
        <v>1</v>
      </c>
      <c r="F76" s="36"/>
      <c r="G76" s="36">
        <v>4</v>
      </c>
      <c r="H76" s="36"/>
      <c r="I76" s="36"/>
      <c r="J76" s="19">
        <f t="shared" si="19"/>
        <v>1</v>
      </c>
      <c r="K76" s="19">
        <f t="shared" si="20"/>
        <v>4</v>
      </c>
      <c r="L76" s="19">
        <f t="shared" si="18"/>
        <v>97</v>
      </c>
      <c r="M76" s="19">
        <f t="shared" si="18"/>
        <v>99</v>
      </c>
      <c r="N76" s="15">
        <f t="shared" si="21"/>
        <v>2.4401913875598087</v>
      </c>
      <c r="O76" s="22">
        <f t="shared" si="25"/>
        <v>95.65550239234452</v>
      </c>
      <c r="P76" s="15">
        <f t="shared" si="22"/>
        <v>93.7799043062201</v>
      </c>
      <c r="Q76" s="19">
        <f t="shared" si="23"/>
        <v>6</v>
      </c>
      <c r="R76" s="19">
        <f t="shared" si="24"/>
        <v>1</v>
      </c>
    </row>
    <row r="77" spans="1:18" ht="12.75">
      <c r="A77" s="20">
        <v>32645</v>
      </c>
      <c r="B77" s="36"/>
      <c r="C77" s="37"/>
      <c r="D77" s="36"/>
      <c r="E77" s="36"/>
      <c r="F77" s="36"/>
      <c r="G77" s="37"/>
      <c r="H77" s="37"/>
      <c r="I77" s="37"/>
      <c r="J77" s="19">
        <f t="shared" si="19"/>
        <v>0</v>
      </c>
      <c r="K77" s="19">
        <f t="shared" si="20"/>
        <v>0</v>
      </c>
      <c r="L77" s="19">
        <f t="shared" si="18"/>
        <v>97</v>
      </c>
      <c r="M77" s="19">
        <f t="shared" si="18"/>
        <v>99</v>
      </c>
      <c r="N77" s="15">
        <f t="shared" si="21"/>
        <v>0</v>
      </c>
      <c r="O77" s="22">
        <f t="shared" si="25"/>
        <v>95.65550239234452</v>
      </c>
      <c r="P77" s="15">
        <f t="shared" si="22"/>
        <v>93.7799043062201</v>
      </c>
      <c r="Q77" s="19">
        <f t="shared" si="23"/>
        <v>0</v>
      </c>
      <c r="R77" s="19">
        <f t="shared" si="24"/>
        <v>0</v>
      </c>
    </row>
    <row r="78" spans="1:18" ht="12.75">
      <c r="A78" s="20">
        <v>32646</v>
      </c>
      <c r="B78" s="36"/>
      <c r="C78" s="36">
        <v>2</v>
      </c>
      <c r="D78" s="36"/>
      <c r="E78" s="36"/>
      <c r="F78" s="36"/>
      <c r="G78" s="36">
        <v>2</v>
      </c>
      <c r="H78" s="36"/>
      <c r="I78" s="36"/>
      <c r="J78" s="19">
        <f t="shared" si="19"/>
        <v>2</v>
      </c>
      <c r="K78" s="19">
        <f t="shared" si="20"/>
        <v>2</v>
      </c>
      <c r="L78" s="19">
        <f t="shared" si="18"/>
        <v>99</v>
      </c>
      <c r="M78" s="19">
        <f t="shared" si="18"/>
        <v>101</v>
      </c>
      <c r="N78" s="15">
        <f t="shared" si="21"/>
        <v>1.9521531100478469</v>
      </c>
      <c r="O78" s="22">
        <f t="shared" si="25"/>
        <v>97.60765550239236</v>
      </c>
      <c r="P78" s="15">
        <f t="shared" si="22"/>
        <v>95.69377990430621</v>
      </c>
      <c r="Q78" s="19">
        <f t="shared" si="23"/>
        <v>4</v>
      </c>
      <c r="R78" s="19">
        <f t="shared" si="24"/>
        <v>0</v>
      </c>
    </row>
    <row r="79" spans="1:18" ht="12.75">
      <c r="A79" s="20">
        <v>32647</v>
      </c>
      <c r="B79" s="36"/>
      <c r="C79" s="37"/>
      <c r="D79" s="36"/>
      <c r="E79" s="36"/>
      <c r="F79" s="36"/>
      <c r="G79" s="36"/>
      <c r="H79" s="36"/>
      <c r="I79" s="36"/>
      <c r="J79" s="19">
        <f t="shared" si="19"/>
        <v>0</v>
      </c>
      <c r="K79" s="19">
        <f t="shared" si="20"/>
        <v>0</v>
      </c>
      <c r="L79" s="19">
        <f t="shared" si="18"/>
        <v>99</v>
      </c>
      <c r="M79" s="19">
        <f t="shared" si="18"/>
        <v>101</v>
      </c>
      <c r="N79" s="15">
        <f t="shared" si="21"/>
        <v>0</v>
      </c>
      <c r="O79" s="22">
        <f t="shared" si="25"/>
        <v>97.60765550239236</v>
      </c>
      <c r="P79" s="15">
        <f t="shared" si="22"/>
        <v>95.69377990430621</v>
      </c>
      <c r="Q79" s="19">
        <f t="shared" si="23"/>
        <v>0</v>
      </c>
      <c r="R79" s="19">
        <f t="shared" si="24"/>
        <v>0</v>
      </c>
    </row>
    <row r="80" spans="1:18" ht="12.75">
      <c r="A80" s="20">
        <v>32648</v>
      </c>
      <c r="B80" s="37"/>
      <c r="C80" s="37">
        <v>1</v>
      </c>
      <c r="D80" s="36"/>
      <c r="E80" s="36"/>
      <c r="F80" s="36"/>
      <c r="G80" s="37"/>
      <c r="H80" s="36"/>
      <c r="I80" s="36"/>
      <c r="J80" s="19">
        <f t="shared" si="19"/>
        <v>1</v>
      </c>
      <c r="K80" s="19">
        <f t="shared" si="20"/>
        <v>0</v>
      </c>
      <c r="L80" s="19">
        <f t="shared" si="18"/>
        <v>100</v>
      </c>
      <c r="M80" s="19">
        <f t="shared" si="18"/>
        <v>101</v>
      </c>
      <c r="N80" s="15">
        <f t="shared" si="21"/>
        <v>0.4880382775119617</v>
      </c>
      <c r="O80" s="22">
        <f t="shared" si="25"/>
        <v>98.09569377990432</v>
      </c>
      <c r="P80" s="15">
        <f t="shared" si="22"/>
        <v>96.17224880382776</v>
      </c>
      <c r="Q80" s="19">
        <f t="shared" si="23"/>
        <v>1</v>
      </c>
      <c r="R80" s="19">
        <f t="shared" si="24"/>
        <v>0</v>
      </c>
    </row>
    <row r="81" spans="1:19" ht="12.75">
      <c r="A81" s="20">
        <v>32649</v>
      </c>
      <c r="B81" s="36"/>
      <c r="C81" s="36"/>
      <c r="D81" s="36"/>
      <c r="E81" s="36"/>
      <c r="F81" s="36"/>
      <c r="G81" s="36"/>
      <c r="H81" s="36"/>
      <c r="I81" s="36"/>
      <c r="J81" s="19">
        <f t="shared" si="19"/>
        <v>0</v>
      </c>
      <c r="K81" s="19">
        <f t="shared" si="20"/>
        <v>0</v>
      </c>
      <c r="L81" s="19">
        <f t="shared" si="18"/>
        <v>100</v>
      </c>
      <c r="M81" s="19">
        <f t="shared" si="18"/>
        <v>101</v>
      </c>
      <c r="N81" s="15">
        <f t="shared" si="21"/>
        <v>0</v>
      </c>
      <c r="O81" s="22">
        <f t="shared" si="25"/>
        <v>98.09569377990432</v>
      </c>
      <c r="P81" s="15">
        <f t="shared" si="22"/>
        <v>96.17224880382776</v>
      </c>
      <c r="Q81" s="19">
        <f t="shared" si="23"/>
        <v>0</v>
      </c>
      <c r="R81" s="19">
        <f t="shared" si="24"/>
        <v>0</v>
      </c>
      <c r="S81" s="18"/>
    </row>
    <row r="82" spans="1:18" ht="12.75">
      <c r="A82" s="20">
        <v>32650</v>
      </c>
      <c r="B82" s="36"/>
      <c r="C82" s="37">
        <v>1</v>
      </c>
      <c r="D82" s="36"/>
      <c r="E82" s="36"/>
      <c r="F82" s="36"/>
      <c r="G82" s="36">
        <v>1</v>
      </c>
      <c r="H82" s="36"/>
      <c r="I82" s="36"/>
      <c r="J82" s="19">
        <f t="shared" si="19"/>
        <v>1</v>
      </c>
      <c r="K82" s="19">
        <f t="shared" si="20"/>
        <v>1</v>
      </c>
      <c r="L82" s="19">
        <f t="shared" si="18"/>
        <v>101</v>
      </c>
      <c r="M82" s="19">
        <f t="shared" si="18"/>
        <v>102</v>
      </c>
      <c r="N82" s="15">
        <f t="shared" si="21"/>
        <v>0.9760765550239234</v>
      </c>
      <c r="O82" s="22">
        <f t="shared" si="25"/>
        <v>99.07177033492825</v>
      </c>
      <c r="P82" s="15">
        <f t="shared" si="22"/>
        <v>97.12918660287082</v>
      </c>
      <c r="Q82" s="19">
        <f t="shared" si="23"/>
        <v>2</v>
      </c>
      <c r="R82" s="19">
        <f t="shared" si="24"/>
        <v>0</v>
      </c>
    </row>
    <row r="83" spans="1:18" ht="12.75">
      <c r="A83" s="20">
        <v>32651</v>
      </c>
      <c r="B83" s="36"/>
      <c r="C83" s="36"/>
      <c r="D83" s="36"/>
      <c r="E83" s="36"/>
      <c r="F83" s="36"/>
      <c r="G83" s="36"/>
      <c r="H83" s="36"/>
      <c r="I83" s="36"/>
      <c r="J83" s="19">
        <f t="shared" si="19"/>
        <v>0</v>
      </c>
      <c r="K83" s="19">
        <f t="shared" si="20"/>
        <v>0</v>
      </c>
      <c r="L83" s="19">
        <f t="shared" si="18"/>
        <v>101</v>
      </c>
      <c r="M83" s="19">
        <f t="shared" si="18"/>
        <v>102</v>
      </c>
      <c r="N83" s="15">
        <f t="shared" si="21"/>
        <v>0</v>
      </c>
      <c r="O83" s="22">
        <f t="shared" si="25"/>
        <v>99.07177033492825</v>
      </c>
      <c r="P83" s="15">
        <f t="shared" si="22"/>
        <v>97.12918660287082</v>
      </c>
      <c r="Q83" s="19">
        <f t="shared" si="23"/>
        <v>0</v>
      </c>
      <c r="R83" s="19">
        <f t="shared" si="24"/>
        <v>0</v>
      </c>
    </row>
    <row r="84" spans="1:18" ht="12.75">
      <c r="A84" s="20">
        <v>32652</v>
      </c>
      <c r="B84" s="36"/>
      <c r="C84" s="36"/>
      <c r="D84" s="36"/>
      <c r="E84" s="37"/>
      <c r="F84" s="36"/>
      <c r="G84" s="36"/>
      <c r="H84" s="36"/>
      <c r="I84" s="36"/>
      <c r="J84" s="19">
        <f t="shared" si="19"/>
        <v>0</v>
      </c>
      <c r="K84" s="19">
        <f t="shared" si="20"/>
        <v>0</v>
      </c>
      <c r="L84" s="19">
        <f t="shared" si="18"/>
        <v>101</v>
      </c>
      <c r="M84" s="19">
        <f t="shared" si="18"/>
        <v>102</v>
      </c>
      <c r="N84" s="15">
        <f t="shared" si="21"/>
        <v>0</v>
      </c>
      <c r="O84" s="22">
        <f t="shared" si="25"/>
        <v>99.07177033492825</v>
      </c>
      <c r="P84" s="15">
        <f t="shared" si="22"/>
        <v>97.12918660287082</v>
      </c>
      <c r="Q84" s="19">
        <f t="shared" si="23"/>
        <v>0</v>
      </c>
      <c r="R84" s="19">
        <f t="shared" si="24"/>
        <v>0</v>
      </c>
    </row>
    <row r="85" spans="1:18" ht="12.75">
      <c r="A85" s="20">
        <v>32653</v>
      </c>
      <c r="B85" s="36"/>
      <c r="C85" s="36">
        <v>2</v>
      </c>
      <c r="D85" s="36">
        <v>1</v>
      </c>
      <c r="E85" s="36"/>
      <c r="F85" s="36"/>
      <c r="G85" s="36">
        <v>1</v>
      </c>
      <c r="H85" s="36"/>
      <c r="I85" s="36"/>
      <c r="J85" s="19">
        <f t="shared" si="19"/>
        <v>1</v>
      </c>
      <c r="K85" s="19">
        <f t="shared" si="20"/>
        <v>1</v>
      </c>
      <c r="L85" s="19">
        <f aca="true" t="shared" si="26" ref="L85:M94">L84+J85</f>
        <v>102</v>
      </c>
      <c r="M85" s="19">
        <f t="shared" si="26"/>
        <v>103</v>
      </c>
      <c r="N85" s="15">
        <f t="shared" si="21"/>
        <v>0.9760765550239234</v>
      </c>
      <c r="O85" s="22">
        <f t="shared" si="25"/>
        <v>100.04784688995217</v>
      </c>
      <c r="P85" s="15">
        <f t="shared" si="22"/>
        <v>98.08612440191386</v>
      </c>
      <c r="Q85" s="19">
        <f t="shared" si="23"/>
        <v>3</v>
      </c>
      <c r="R85" s="19">
        <f t="shared" si="24"/>
        <v>1</v>
      </c>
    </row>
    <row r="86" spans="1:18" ht="12.75">
      <c r="A86" s="20">
        <v>32654</v>
      </c>
      <c r="B86" s="36"/>
      <c r="C86" s="36"/>
      <c r="D86" s="36"/>
      <c r="E86" s="36"/>
      <c r="F86" s="36"/>
      <c r="G86" s="36"/>
      <c r="H86" s="36"/>
      <c r="I86" s="36"/>
      <c r="J86" s="19">
        <f t="shared" si="19"/>
        <v>0</v>
      </c>
      <c r="K86" s="19">
        <f t="shared" si="20"/>
        <v>0</v>
      </c>
      <c r="L86" s="19">
        <f t="shared" si="26"/>
        <v>102</v>
      </c>
      <c r="M86" s="19">
        <f t="shared" si="26"/>
        <v>103</v>
      </c>
      <c r="N86" s="15">
        <f t="shared" si="21"/>
        <v>0</v>
      </c>
      <c r="O86" s="22">
        <f t="shared" si="25"/>
        <v>100.04784688995217</v>
      </c>
      <c r="P86" s="15">
        <f t="shared" si="22"/>
        <v>98.08612440191386</v>
      </c>
      <c r="Q86" s="19">
        <f t="shared" si="23"/>
        <v>0</v>
      </c>
      <c r="R86" s="19">
        <f t="shared" si="24"/>
        <v>0</v>
      </c>
    </row>
    <row r="87" spans="1:18" ht="12.75">
      <c r="A87" s="20">
        <v>32655</v>
      </c>
      <c r="B87" s="36"/>
      <c r="C87" s="37"/>
      <c r="D87" s="36"/>
      <c r="E87" s="37"/>
      <c r="F87" s="36"/>
      <c r="G87" s="36">
        <v>1</v>
      </c>
      <c r="H87" s="36"/>
      <c r="I87" s="36"/>
      <c r="J87" s="19">
        <f t="shared" si="19"/>
        <v>0</v>
      </c>
      <c r="K87" s="19">
        <f t="shared" si="20"/>
        <v>1</v>
      </c>
      <c r="L87" s="19">
        <f t="shared" si="26"/>
        <v>102</v>
      </c>
      <c r="M87" s="19">
        <f t="shared" si="26"/>
        <v>104</v>
      </c>
      <c r="N87" s="15">
        <f t="shared" si="21"/>
        <v>0.4880382775119617</v>
      </c>
      <c r="O87" s="22">
        <f t="shared" si="25"/>
        <v>100.53588516746413</v>
      </c>
      <c r="P87" s="15">
        <f t="shared" si="22"/>
        <v>98.56459330143541</v>
      </c>
      <c r="Q87" s="19">
        <f t="shared" si="23"/>
        <v>1</v>
      </c>
      <c r="R87" s="19">
        <f t="shared" si="24"/>
        <v>0</v>
      </c>
    </row>
    <row r="88" spans="1:18" ht="12.75">
      <c r="A88" s="20">
        <v>32656</v>
      </c>
      <c r="B88" s="36"/>
      <c r="C88" s="36"/>
      <c r="D88" s="36"/>
      <c r="E88" s="36"/>
      <c r="F88" s="36"/>
      <c r="G88" s="36"/>
      <c r="H88" s="36"/>
      <c r="I88" s="36"/>
      <c r="J88" s="19">
        <f t="shared" si="19"/>
        <v>0</v>
      </c>
      <c r="K88" s="19">
        <f t="shared" si="20"/>
        <v>0</v>
      </c>
      <c r="L88" s="19">
        <f t="shared" si="26"/>
        <v>102</v>
      </c>
      <c r="M88" s="19">
        <f t="shared" si="26"/>
        <v>104</v>
      </c>
      <c r="N88" s="15">
        <f t="shared" si="21"/>
        <v>0</v>
      </c>
      <c r="O88" s="22">
        <f t="shared" si="25"/>
        <v>100.53588516746413</v>
      </c>
      <c r="P88" s="15">
        <f t="shared" si="22"/>
        <v>98.56459330143541</v>
      </c>
      <c r="Q88" s="19">
        <f t="shared" si="23"/>
        <v>0</v>
      </c>
      <c r="R88" s="19">
        <f t="shared" si="24"/>
        <v>0</v>
      </c>
    </row>
    <row r="89" spans="1:18" ht="12.75">
      <c r="A89" s="20">
        <v>32657</v>
      </c>
      <c r="B89" s="36"/>
      <c r="C89" s="36"/>
      <c r="D89" s="36"/>
      <c r="E89" s="36"/>
      <c r="F89" s="36"/>
      <c r="G89" s="36"/>
      <c r="H89" s="36"/>
      <c r="I89" s="36"/>
      <c r="J89" s="19">
        <f t="shared" si="19"/>
        <v>0</v>
      </c>
      <c r="K89" s="19">
        <f t="shared" si="20"/>
        <v>0</v>
      </c>
      <c r="L89" s="19">
        <f t="shared" si="26"/>
        <v>102</v>
      </c>
      <c r="M89" s="19">
        <f t="shared" si="26"/>
        <v>104</v>
      </c>
      <c r="N89" s="15">
        <f t="shared" si="21"/>
        <v>0</v>
      </c>
      <c r="O89" s="22">
        <f t="shared" si="25"/>
        <v>100.53588516746413</v>
      </c>
      <c r="P89" s="15">
        <f t="shared" si="22"/>
        <v>98.56459330143541</v>
      </c>
      <c r="Q89" s="19">
        <f t="shared" si="23"/>
        <v>0</v>
      </c>
      <c r="R89" s="19">
        <f t="shared" si="24"/>
        <v>0</v>
      </c>
    </row>
    <row r="90" spans="1:18" ht="12.75">
      <c r="A90" s="20">
        <v>32658</v>
      </c>
      <c r="B90" s="36"/>
      <c r="C90" s="36"/>
      <c r="D90" s="36"/>
      <c r="E90" s="36"/>
      <c r="F90" s="36"/>
      <c r="G90" s="36">
        <v>1</v>
      </c>
      <c r="H90" s="36"/>
      <c r="I90" s="36"/>
      <c r="J90" s="19">
        <f t="shared" si="19"/>
        <v>0</v>
      </c>
      <c r="K90" s="19">
        <f t="shared" si="20"/>
        <v>1</v>
      </c>
      <c r="L90" s="19">
        <f t="shared" si="26"/>
        <v>102</v>
      </c>
      <c r="M90" s="19">
        <f t="shared" si="26"/>
        <v>105</v>
      </c>
      <c r="N90" s="15">
        <f t="shared" si="21"/>
        <v>0.4880382775119617</v>
      </c>
      <c r="O90" s="22">
        <f t="shared" si="25"/>
        <v>101.02392344497609</v>
      </c>
      <c r="P90" s="15">
        <f t="shared" si="22"/>
        <v>99.04306220095694</v>
      </c>
      <c r="Q90" s="19">
        <f t="shared" si="23"/>
        <v>1</v>
      </c>
      <c r="R90" s="19">
        <f t="shared" si="24"/>
        <v>0</v>
      </c>
    </row>
    <row r="91" spans="1:18" ht="12.75">
      <c r="A91" s="20">
        <v>32659</v>
      </c>
      <c r="B91" s="36"/>
      <c r="C91" s="36"/>
      <c r="D91" s="36"/>
      <c r="E91" s="37"/>
      <c r="F91" s="36"/>
      <c r="G91" s="36"/>
      <c r="H91" s="36"/>
      <c r="I91" s="36"/>
      <c r="J91" s="19">
        <f t="shared" si="19"/>
        <v>0</v>
      </c>
      <c r="K91" s="19">
        <f t="shared" si="20"/>
        <v>0</v>
      </c>
      <c r="L91" s="19">
        <f t="shared" si="26"/>
        <v>102</v>
      </c>
      <c r="M91" s="19">
        <f t="shared" si="26"/>
        <v>105</v>
      </c>
      <c r="N91" s="15">
        <f t="shared" si="21"/>
        <v>0</v>
      </c>
      <c r="O91" s="22">
        <f t="shared" si="25"/>
        <v>101.02392344497609</v>
      </c>
      <c r="P91" s="15">
        <f t="shared" si="22"/>
        <v>99.04306220095694</v>
      </c>
      <c r="Q91" s="19">
        <f t="shared" si="23"/>
        <v>0</v>
      </c>
      <c r="R91" s="19">
        <f t="shared" si="24"/>
        <v>0</v>
      </c>
    </row>
    <row r="92" spans="1:18" ht="12.75">
      <c r="A92" s="20">
        <v>32660</v>
      </c>
      <c r="B92" s="36"/>
      <c r="C92" s="36"/>
      <c r="D92" s="36"/>
      <c r="E92" s="36"/>
      <c r="F92" s="36"/>
      <c r="G92" s="36">
        <v>1</v>
      </c>
      <c r="H92" s="36"/>
      <c r="I92" s="36"/>
      <c r="J92" s="19">
        <f t="shared" si="19"/>
        <v>0</v>
      </c>
      <c r="K92" s="19">
        <f t="shared" si="20"/>
        <v>1</v>
      </c>
      <c r="L92" s="19">
        <f t="shared" si="26"/>
        <v>102</v>
      </c>
      <c r="M92" s="19">
        <f t="shared" si="26"/>
        <v>106</v>
      </c>
      <c r="N92" s="15">
        <f t="shared" si="21"/>
        <v>0.4880382775119617</v>
      </c>
      <c r="O92" s="22">
        <f t="shared" si="25"/>
        <v>101.51196172248805</v>
      </c>
      <c r="P92" s="15">
        <f t="shared" si="22"/>
        <v>99.52153110047847</v>
      </c>
      <c r="Q92" s="19">
        <f t="shared" si="23"/>
        <v>1</v>
      </c>
      <c r="R92" s="19">
        <f t="shared" si="24"/>
        <v>0</v>
      </c>
    </row>
    <row r="93" spans="1:18" ht="12.75">
      <c r="A93" s="20">
        <v>32661</v>
      </c>
      <c r="B93" s="36"/>
      <c r="C93" s="36"/>
      <c r="D93" s="36"/>
      <c r="E93" s="36"/>
      <c r="F93" s="36"/>
      <c r="G93" s="36"/>
      <c r="H93" s="36"/>
      <c r="I93" s="36"/>
      <c r="J93" s="19">
        <f t="shared" si="19"/>
        <v>0</v>
      </c>
      <c r="K93" s="19">
        <f t="shared" si="20"/>
        <v>0</v>
      </c>
      <c r="L93" s="19">
        <f t="shared" si="26"/>
        <v>102</v>
      </c>
      <c r="M93" s="19">
        <f t="shared" si="26"/>
        <v>106</v>
      </c>
      <c r="N93" s="15">
        <f t="shared" si="21"/>
        <v>0</v>
      </c>
      <c r="O93" s="22">
        <f t="shared" si="25"/>
        <v>101.51196172248805</v>
      </c>
      <c r="P93" s="15">
        <f t="shared" si="22"/>
        <v>99.52153110047847</v>
      </c>
      <c r="Q93" s="19">
        <f t="shared" si="23"/>
        <v>0</v>
      </c>
      <c r="R93" s="19">
        <f t="shared" si="24"/>
        <v>0</v>
      </c>
    </row>
    <row r="94" spans="1:18" ht="12.75">
      <c r="A94" s="20">
        <v>32662</v>
      </c>
      <c r="B94" s="36"/>
      <c r="C94" s="36"/>
      <c r="D94" s="36"/>
      <c r="E94" s="36"/>
      <c r="F94" s="36">
        <v>1</v>
      </c>
      <c r="G94" s="36"/>
      <c r="H94" s="36"/>
      <c r="I94" s="36"/>
      <c r="J94" s="19">
        <f t="shared" si="19"/>
        <v>0</v>
      </c>
      <c r="K94" s="19">
        <f t="shared" si="20"/>
        <v>1</v>
      </c>
      <c r="L94" s="19">
        <f t="shared" si="26"/>
        <v>102</v>
      </c>
      <c r="M94" s="19">
        <f t="shared" si="26"/>
        <v>107</v>
      </c>
      <c r="N94" s="15">
        <f t="shared" si="21"/>
        <v>0.4880382775119617</v>
      </c>
      <c r="O94" s="22">
        <f t="shared" si="25"/>
        <v>102.00000000000001</v>
      </c>
      <c r="P94" s="15">
        <f t="shared" si="22"/>
        <v>100</v>
      </c>
      <c r="Q94" s="19">
        <f t="shared" si="23"/>
        <v>1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18</v>
      </c>
      <c r="C96" s="19">
        <f t="shared" si="27"/>
        <v>86</v>
      </c>
      <c r="D96" s="19">
        <f t="shared" si="27"/>
        <v>1</v>
      </c>
      <c r="E96" s="19">
        <f t="shared" si="27"/>
        <v>1</v>
      </c>
      <c r="F96" s="19">
        <f t="shared" si="27"/>
        <v>12</v>
      </c>
      <c r="G96" s="19">
        <f t="shared" si="27"/>
        <v>96</v>
      </c>
      <c r="H96" s="19">
        <f t="shared" si="27"/>
        <v>1</v>
      </c>
      <c r="I96" s="19">
        <f t="shared" si="27"/>
        <v>0</v>
      </c>
      <c r="J96" s="19">
        <f t="shared" si="27"/>
        <v>102</v>
      </c>
      <c r="K96" s="19">
        <f t="shared" si="27"/>
        <v>107</v>
      </c>
      <c r="L96" s="19"/>
      <c r="M96" s="19"/>
      <c r="N96" s="19">
        <f>SUM(N4:N94)</f>
        <v>102.00000000000001</v>
      </c>
      <c r="O96" s="19"/>
      <c r="P96" s="19"/>
      <c r="Q96" s="19">
        <f>SUM(Q4:Q94)</f>
        <v>212</v>
      </c>
      <c r="R96" s="19">
        <f>SUM(R4:R94)</f>
        <v>3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AA4">
      <selection activeCell="AC16" sqref="AC16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64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43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43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21"/>
      <c r="C4" s="21"/>
      <c r="D4" s="21"/>
      <c r="E4" s="21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21"/>
      <c r="C5" s="21"/>
      <c r="D5" s="21"/>
      <c r="E5" s="21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0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21"/>
      <c r="C6" s="21"/>
      <c r="D6" s="21"/>
      <c r="E6" s="21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43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 s="21"/>
      <c r="C7" s="21"/>
      <c r="D7" s="21"/>
      <c r="E7" s="21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100</v>
      </c>
      <c r="W7" s="14"/>
      <c r="Y7" s="24" t="s">
        <v>44</v>
      </c>
      <c r="Z7" s="22">
        <f>SUM(N25:N31)</f>
        <v>1</v>
      </c>
      <c r="AA7" s="15">
        <f t="shared" si="6"/>
        <v>2.3255813953488373</v>
      </c>
      <c r="AB7" s="22">
        <f>SUM(Q25:Q31)+SUM(R25:R31)</f>
        <v>1</v>
      </c>
      <c r="AC7" s="22">
        <f>100*SUM(Q25:Q31)/AB7</f>
        <v>100</v>
      </c>
    </row>
    <row r="8" spans="1:29" ht="15">
      <c r="A8" s="20">
        <v>32576</v>
      </c>
      <c r="B8" s="21"/>
      <c r="C8" s="21"/>
      <c r="D8" s="21"/>
      <c r="E8" s="21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2</v>
      </c>
      <c r="AA8" s="15">
        <f t="shared" si="6"/>
        <v>4.651162790697675</v>
      </c>
      <c r="AB8" s="22">
        <f>SUM(Q32:Q38)+SUM(R32:R38)</f>
        <v>2</v>
      </c>
      <c r="AC8" s="22">
        <f>100*SUM(Q32:Q38)/AB8</f>
        <v>100</v>
      </c>
    </row>
    <row r="9" spans="1:29" ht="15">
      <c r="A9" s="20">
        <v>32577</v>
      </c>
      <c r="B9" s="21"/>
      <c r="C9" s="21"/>
      <c r="D9" s="21"/>
      <c r="E9" s="21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4</v>
      </c>
      <c r="AA9" s="15">
        <f t="shared" si="6"/>
        <v>9.30232558139535</v>
      </c>
      <c r="AB9" s="22">
        <f>SUM(Q39:Q45)+SUM(R39:R45)</f>
        <v>4</v>
      </c>
      <c r="AC9" s="22">
        <f>100*SUM(Q39:Q45)/AB9</f>
        <v>100</v>
      </c>
    </row>
    <row r="10" spans="1:29" ht="15">
      <c r="A10" s="20">
        <v>32578</v>
      </c>
      <c r="B10" s="21"/>
      <c r="C10" s="21"/>
      <c r="D10" s="21"/>
      <c r="E10" s="21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>
        <f>100*(+C96/(B96+C96))</f>
        <v>79.06976744186046</v>
      </c>
      <c r="W10" s="14"/>
      <c r="X10" s="25" t="s">
        <v>48</v>
      </c>
      <c r="Z10" s="22">
        <f>SUM(N46:N52)</f>
        <v>0</v>
      </c>
      <c r="AA10" s="15">
        <f t="shared" si="6"/>
        <v>0</v>
      </c>
      <c r="AB10" s="22">
        <f>SUM(Q46:Q52)+SUM(R46:R52)</f>
        <v>0</v>
      </c>
      <c r="AC10" s="22"/>
    </row>
    <row r="11" spans="1:29" ht="15">
      <c r="A11" s="20">
        <v>32579</v>
      </c>
      <c r="B11" s="21"/>
      <c r="C11" s="21"/>
      <c r="D11" s="21"/>
      <c r="E11" s="21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 t="e">
        <f>100*(+G96/(F96+G96))</f>
        <v>#DIV/0!</v>
      </c>
      <c r="W11" s="14"/>
      <c r="Y11" s="25" t="s">
        <v>49</v>
      </c>
      <c r="Z11" s="22">
        <f>SUM(N53:N59)</f>
        <v>2</v>
      </c>
      <c r="AA11" s="15">
        <f t="shared" si="6"/>
        <v>4.651162790697675</v>
      </c>
      <c r="AB11" s="22">
        <f>SUM(Q53:Q59)+SUM(R53:R59)</f>
        <v>2</v>
      </c>
      <c r="AC11" s="22">
        <f>100*SUM(Q53:Q59)/AB11</f>
        <v>100</v>
      </c>
    </row>
    <row r="12" spans="1:29" ht="15">
      <c r="A12" s="20">
        <v>32580</v>
      </c>
      <c r="B12" s="21"/>
      <c r="C12" s="26"/>
      <c r="D12" s="21"/>
      <c r="E12" s="21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>
        <f>100*((G96+C96)/(B96+C96+F96+G96))</f>
        <v>79.06976744186046</v>
      </c>
      <c r="W12" s="14"/>
      <c r="X12" s="25" t="s">
        <v>51</v>
      </c>
      <c r="Z12" s="22">
        <f>SUM(N60:N66)</f>
        <v>6</v>
      </c>
      <c r="AA12" s="15">
        <f t="shared" si="6"/>
        <v>13.953488372093023</v>
      </c>
      <c r="AB12" s="22">
        <f>SUM(Q60:Q66)+SUM(R60:R66)</f>
        <v>6</v>
      </c>
      <c r="AC12" s="22">
        <f>100*SUM(Q60:Q66)/AB12</f>
        <v>100</v>
      </c>
    </row>
    <row r="13" spans="1:29" ht="15">
      <c r="A13" s="20">
        <v>32581</v>
      </c>
      <c r="B13" s="21"/>
      <c r="C13" s="21"/>
      <c r="D13" s="21"/>
      <c r="E13" s="21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13</v>
      </c>
      <c r="AA13" s="15">
        <f t="shared" si="6"/>
        <v>30.232558139534884</v>
      </c>
      <c r="AB13" s="22">
        <f>SUM(Q67:Q73)+SUM(R67:R73)</f>
        <v>13</v>
      </c>
      <c r="AC13" s="22">
        <f>100*SUM(Q67:Q73)/AB13</f>
        <v>100</v>
      </c>
    </row>
    <row r="14" spans="1:29" ht="15">
      <c r="A14" s="20">
        <v>32582</v>
      </c>
      <c r="B14" s="21"/>
      <c r="C14" s="21"/>
      <c r="D14" s="21"/>
      <c r="E14" s="21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13</v>
      </c>
      <c r="AA14" s="15">
        <f t="shared" si="6"/>
        <v>30.232558139534884</v>
      </c>
      <c r="AB14" s="22">
        <f>SUM(Q74:Q80)+SUM(R74:R80)</f>
        <v>13</v>
      </c>
      <c r="AC14" s="22">
        <f>100*SUM(Q74:Q80)/AB14</f>
        <v>100</v>
      </c>
    </row>
    <row r="15" spans="1:29" ht="15">
      <c r="A15" s="20">
        <v>32583</v>
      </c>
      <c r="B15" s="21"/>
      <c r="C15" s="21"/>
      <c r="D15" s="21"/>
      <c r="E15" s="21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2</v>
      </c>
      <c r="AA15" s="15">
        <f t="shared" si="6"/>
        <v>4.651162790697675</v>
      </c>
      <c r="AB15" s="22">
        <f>SUM(Q81:Q87)+SUM(R81:R87)</f>
        <v>2</v>
      </c>
      <c r="AC15" s="22">
        <f>100*SUM(Q81:Q87)/AB15</f>
        <v>100</v>
      </c>
    </row>
    <row r="16" spans="1:29" ht="15">
      <c r="A16" s="20">
        <v>32584</v>
      </c>
      <c r="B16" s="21"/>
      <c r="C16" s="21"/>
      <c r="D16" s="21"/>
      <c r="E16" s="21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0</v>
      </c>
      <c r="AA16" s="15">
        <f t="shared" si="6"/>
        <v>0</v>
      </c>
      <c r="AB16" s="22">
        <f>SUM(Q88:Q94)+SUM(R88:R94)</f>
        <v>0</v>
      </c>
      <c r="AC16" s="22"/>
    </row>
    <row r="17" spans="1:29" ht="15">
      <c r="A17" s="20">
        <v>32585</v>
      </c>
      <c r="B17" s="26"/>
      <c r="C17" s="26"/>
      <c r="D17" s="26"/>
      <c r="E17" s="26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43</v>
      </c>
      <c r="AA17" s="19">
        <f>SUM(AA4:AA16)</f>
        <v>100</v>
      </c>
      <c r="AB17" s="19">
        <f>SUM(AB4:AB16)</f>
        <v>43</v>
      </c>
      <c r="AC17" s="22"/>
    </row>
    <row r="18" spans="1:27" ht="15">
      <c r="A18" s="20">
        <v>32586</v>
      </c>
      <c r="B18" s="21"/>
      <c r="C18" s="21"/>
      <c r="D18" s="21"/>
      <c r="E18" s="21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26"/>
      <c r="C19" s="26"/>
      <c r="D19" s="26"/>
      <c r="E19" s="26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26"/>
      <c r="C20" s="26"/>
      <c r="D20" s="21"/>
      <c r="E20" s="21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21"/>
      <c r="C21" s="21"/>
      <c r="D21" s="21"/>
      <c r="E21" s="21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21"/>
      <c r="C22" s="26"/>
      <c r="D22" s="21"/>
      <c r="E22" s="21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21"/>
      <c r="C23" s="21"/>
      <c r="D23" s="21"/>
      <c r="E23" s="21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26"/>
      <c r="C24" s="26"/>
      <c r="D24" s="21"/>
      <c r="E24" s="26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26"/>
      <c r="C25" s="26"/>
      <c r="D25" s="26"/>
      <c r="E25" s="21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21"/>
      <c r="C26" s="26"/>
      <c r="D26" s="26"/>
      <c r="E26" s="26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21"/>
      <c r="C27" s="21"/>
      <c r="D27" s="21"/>
      <c r="E27" s="21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21"/>
      <c r="C28" s="26"/>
      <c r="D28" s="26"/>
      <c r="E28" s="26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21"/>
      <c r="C29" s="21"/>
      <c r="D29" s="21"/>
      <c r="E29" s="21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21"/>
      <c r="C30" s="21"/>
      <c r="D30" s="21"/>
      <c r="E30" s="21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26"/>
      <c r="C31" s="26">
        <v>1</v>
      </c>
      <c r="D31" s="26"/>
      <c r="E31" s="21"/>
      <c r="F31" s="26"/>
      <c r="G31" s="26"/>
      <c r="H31" s="21"/>
      <c r="I31" s="26"/>
      <c r="J31" s="19">
        <f t="shared" si="0"/>
        <v>1</v>
      </c>
      <c r="K31" s="19">
        <f t="shared" si="1"/>
        <v>0</v>
      </c>
      <c r="L31" s="19">
        <f t="shared" si="9"/>
        <v>1</v>
      </c>
      <c r="M31" s="19">
        <f t="shared" si="9"/>
        <v>0</v>
      </c>
      <c r="N31" s="15">
        <f t="shared" si="2"/>
        <v>1</v>
      </c>
      <c r="O31" s="22">
        <f t="shared" si="8"/>
        <v>1</v>
      </c>
      <c r="P31" s="15">
        <f t="shared" si="3"/>
        <v>2.3255813953488373</v>
      </c>
      <c r="Q31" s="19">
        <f t="shared" si="4"/>
        <v>1</v>
      </c>
      <c r="R31" s="19">
        <f t="shared" si="5"/>
        <v>0</v>
      </c>
      <c r="T31" s="18"/>
    </row>
    <row r="32" spans="1:18" ht="15">
      <c r="A32" s="20">
        <v>32600</v>
      </c>
      <c r="B32" s="26"/>
      <c r="C32" s="26"/>
      <c r="D32" s="21"/>
      <c r="E32" s="21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9"/>
        <v>1</v>
      </c>
      <c r="M32" s="19">
        <f t="shared" si="9"/>
        <v>0</v>
      </c>
      <c r="N32" s="15">
        <f t="shared" si="2"/>
        <v>0</v>
      </c>
      <c r="O32" s="22">
        <f t="shared" si="8"/>
        <v>1</v>
      </c>
      <c r="P32" s="15">
        <f t="shared" si="3"/>
        <v>2.3255813953488373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21"/>
      <c r="C33" s="21"/>
      <c r="D33" s="21"/>
      <c r="E33" s="21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9"/>
        <v>1</v>
      </c>
      <c r="M33" s="19">
        <f t="shared" si="9"/>
        <v>0</v>
      </c>
      <c r="N33" s="15">
        <f t="shared" si="2"/>
        <v>0</v>
      </c>
      <c r="O33" s="22">
        <f t="shared" si="8"/>
        <v>1</v>
      </c>
      <c r="P33" s="15">
        <f t="shared" si="3"/>
        <v>2.3255813953488373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26"/>
      <c r="C34" s="26"/>
      <c r="D34" s="26"/>
      <c r="E34" s="26"/>
      <c r="F34" s="21"/>
      <c r="G34" s="26"/>
      <c r="H34" s="21"/>
      <c r="I34" s="21"/>
      <c r="J34" s="19">
        <f t="shared" si="0"/>
        <v>0</v>
      </c>
      <c r="K34" s="19">
        <f t="shared" si="1"/>
        <v>0</v>
      </c>
      <c r="L34" s="19">
        <f t="shared" si="9"/>
        <v>1</v>
      </c>
      <c r="M34" s="19">
        <f t="shared" si="9"/>
        <v>0</v>
      </c>
      <c r="N34" s="15">
        <f t="shared" si="2"/>
        <v>0</v>
      </c>
      <c r="O34" s="22">
        <f t="shared" si="8"/>
        <v>1</v>
      </c>
      <c r="P34" s="15">
        <f t="shared" si="3"/>
        <v>2.3255813953488373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21">
        <v>2</v>
      </c>
      <c r="C35" s="21"/>
      <c r="D35" s="21"/>
      <c r="E35" s="21"/>
      <c r="F35" s="21"/>
      <c r="G35" s="21"/>
      <c r="H35" s="21"/>
      <c r="I35" s="21"/>
      <c r="J35" s="19">
        <f t="shared" si="0"/>
        <v>2</v>
      </c>
      <c r="K35" s="19">
        <f t="shared" si="1"/>
        <v>0</v>
      </c>
      <c r="L35" s="19">
        <f t="shared" si="9"/>
        <v>3</v>
      </c>
      <c r="M35" s="19">
        <f t="shared" si="9"/>
        <v>0</v>
      </c>
      <c r="N35" s="15">
        <f t="shared" si="2"/>
        <v>2</v>
      </c>
      <c r="O35" s="22">
        <f t="shared" si="8"/>
        <v>3</v>
      </c>
      <c r="P35" s="15">
        <f t="shared" si="3"/>
        <v>6.976744186046512</v>
      </c>
      <c r="Q35" s="19">
        <f t="shared" si="4"/>
        <v>2</v>
      </c>
      <c r="R35" s="19">
        <f t="shared" si="5"/>
        <v>0</v>
      </c>
    </row>
    <row r="36" spans="1:18" ht="15">
      <c r="A36" s="20">
        <v>32604</v>
      </c>
      <c r="B36" s="26"/>
      <c r="C36" s="26"/>
      <c r="D36" s="21"/>
      <c r="E36" s="21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3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3</v>
      </c>
      <c r="P36" s="15">
        <f aca="true" t="shared" si="13" ref="P36:P67">O36*100/$N$96</f>
        <v>6.976744186046512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21"/>
      <c r="C37" s="21"/>
      <c r="D37" s="21"/>
      <c r="E37" s="21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t="shared" si="9"/>
        <v>3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3</v>
      </c>
      <c r="P37" s="15">
        <f t="shared" si="13"/>
        <v>6.976744186046512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26"/>
      <c r="C38" s="26"/>
      <c r="D38" s="21"/>
      <c r="E38" s="21"/>
      <c r="F38" s="21"/>
      <c r="G38" s="26"/>
      <c r="H38" s="21"/>
      <c r="I38" s="21"/>
      <c r="J38" s="19">
        <f t="shared" si="10"/>
        <v>0</v>
      </c>
      <c r="K38" s="19">
        <f t="shared" si="11"/>
        <v>0</v>
      </c>
      <c r="L38" s="19">
        <f t="shared" si="9"/>
        <v>3</v>
      </c>
      <c r="M38" s="19">
        <f t="shared" si="9"/>
        <v>0</v>
      </c>
      <c r="N38" s="15">
        <f t="shared" si="12"/>
        <v>0</v>
      </c>
      <c r="O38" s="22">
        <f t="shared" si="16"/>
        <v>3</v>
      </c>
      <c r="P38" s="15">
        <f t="shared" si="13"/>
        <v>6.976744186046512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26"/>
      <c r="C39" s="26"/>
      <c r="D39" s="21"/>
      <c r="E39" s="21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9"/>
        <v>3</v>
      </c>
      <c r="M39" s="19">
        <f t="shared" si="9"/>
        <v>0</v>
      </c>
      <c r="N39" s="15">
        <f t="shared" si="12"/>
        <v>0</v>
      </c>
      <c r="O39" s="22">
        <f t="shared" si="16"/>
        <v>3</v>
      </c>
      <c r="P39" s="15">
        <f t="shared" si="13"/>
        <v>6.976744186046512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21"/>
      <c r="C40" s="21">
        <v>1</v>
      </c>
      <c r="D40" s="21"/>
      <c r="E40" s="21"/>
      <c r="F40" s="21"/>
      <c r="G40" s="21"/>
      <c r="H40" s="21"/>
      <c r="I40" s="21"/>
      <c r="J40" s="19">
        <f t="shared" si="10"/>
        <v>1</v>
      </c>
      <c r="K40" s="19">
        <f t="shared" si="11"/>
        <v>0</v>
      </c>
      <c r="L40" s="19">
        <f t="shared" si="9"/>
        <v>4</v>
      </c>
      <c r="M40" s="19">
        <f t="shared" si="9"/>
        <v>0</v>
      </c>
      <c r="N40" s="15">
        <f t="shared" si="12"/>
        <v>1</v>
      </c>
      <c r="O40" s="22">
        <f t="shared" si="16"/>
        <v>4</v>
      </c>
      <c r="P40" s="15">
        <f t="shared" si="13"/>
        <v>9.30232558139535</v>
      </c>
      <c r="Q40" s="19">
        <f t="shared" si="14"/>
        <v>1</v>
      </c>
      <c r="R40" s="19">
        <f t="shared" si="15"/>
        <v>0</v>
      </c>
    </row>
    <row r="41" spans="1:18" ht="15">
      <c r="A41" s="20">
        <v>32609</v>
      </c>
      <c r="B41" s="21"/>
      <c r="C41" s="26"/>
      <c r="D41" s="26"/>
      <c r="E41" s="27"/>
      <c r="F41" s="21"/>
      <c r="G41" s="26"/>
      <c r="H41" s="21"/>
      <c r="I41" s="21"/>
      <c r="J41" s="19">
        <f t="shared" si="10"/>
        <v>0</v>
      </c>
      <c r="K41" s="19">
        <f t="shared" si="11"/>
        <v>0</v>
      </c>
      <c r="L41" s="19">
        <f t="shared" si="9"/>
        <v>4</v>
      </c>
      <c r="M41" s="19">
        <f t="shared" si="9"/>
        <v>0</v>
      </c>
      <c r="N41" s="15">
        <f t="shared" si="12"/>
        <v>0</v>
      </c>
      <c r="O41" s="22">
        <f t="shared" si="16"/>
        <v>4</v>
      </c>
      <c r="P41" s="15">
        <f t="shared" si="13"/>
        <v>9.30232558139535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21">
        <v>1</v>
      </c>
      <c r="C42" s="21"/>
      <c r="D42" s="21"/>
      <c r="E42" s="21"/>
      <c r="F42" s="21"/>
      <c r="G42" s="21"/>
      <c r="H42" s="21"/>
      <c r="I42" s="21"/>
      <c r="J42" s="19">
        <f t="shared" si="10"/>
        <v>1</v>
      </c>
      <c r="K42" s="19">
        <f t="shared" si="11"/>
        <v>0</v>
      </c>
      <c r="L42" s="19">
        <f t="shared" si="9"/>
        <v>5</v>
      </c>
      <c r="M42" s="19">
        <f t="shared" si="9"/>
        <v>0</v>
      </c>
      <c r="N42" s="15">
        <f t="shared" si="12"/>
        <v>1</v>
      </c>
      <c r="O42" s="22">
        <f t="shared" si="16"/>
        <v>5</v>
      </c>
      <c r="P42" s="15">
        <f t="shared" si="13"/>
        <v>11.627906976744185</v>
      </c>
      <c r="Q42" s="19">
        <f t="shared" si="14"/>
        <v>1</v>
      </c>
      <c r="R42" s="19">
        <f t="shared" si="15"/>
        <v>0</v>
      </c>
    </row>
    <row r="43" spans="1:18" ht="15">
      <c r="A43" s="20">
        <v>32611</v>
      </c>
      <c r="B43" s="21"/>
      <c r="C43" s="21"/>
      <c r="D43" s="21"/>
      <c r="E43" s="21"/>
      <c r="F43" s="21"/>
      <c r="G43" s="21"/>
      <c r="H43" s="21"/>
      <c r="I43" s="21"/>
      <c r="J43" s="19">
        <f t="shared" si="10"/>
        <v>0</v>
      </c>
      <c r="K43" s="19">
        <f t="shared" si="11"/>
        <v>0</v>
      </c>
      <c r="L43" s="19">
        <f t="shared" si="9"/>
        <v>5</v>
      </c>
      <c r="M43" s="19">
        <f t="shared" si="9"/>
        <v>0</v>
      </c>
      <c r="N43" s="15">
        <f t="shared" si="12"/>
        <v>0</v>
      </c>
      <c r="O43" s="22">
        <f t="shared" si="16"/>
        <v>5</v>
      </c>
      <c r="P43" s="15">
        <f t="shared" si="13"/>
        <v>11.627906976744185</v>
      </c>
      <c r="Q43" s="19">
        <f t="shared" si="14"/>
        <v>0</v>
      </c>
      <c r="R43" s="19">
        <f t="shared" si="15"/>
        <v>0</v>
      </c>
    </row>
    <row r="44" spans="1:18" ht="15">
      <c r="A44" s="20">
        <v>32612</v>
      </c>
      <c r="B44" s="21"/>
      <c r="C44" s="21">
        <v>2</v>
      </c>
      <c r="D44" s="21"/>
      <c r="E44" s="21"/>
      <c r="F44" s="21"/>
      <c r="G44" s="21"/>
      <c r="H44" s="21"/>
      <c r="I44" s="21"/>
      <c r="J44" s="19">
        <f t="shared" si="10"/>
        <v>2</v>
      </c>
      <c r="K44" s="19">
        <f t="shared" si="11"/>
        <v>0</v>
      </c>
      <c r="L44" s="19">
        <f t="shared" si="9"/>
        <v>7</v>
      </c>
      <c r="M44" s="19">
        <f t="shared" si="9"/>
        <v>0</v>
      </c>
      <c r="N44" s="15">
        <f t="shared" si="12"/>
        <v>2</v>
      </c>
      <c r="O44" s="22">
        <f t="shared" si="16"/>
        <v>7</v>
      </c>
      <c r="P44" s="15">
        <f t="shared" si="13"/>
        <v>16.27906976744186</v>
      </c>
      <c r="Q44" s="19">
        <f t="shared" si="14"/>
        <v>2</v>
      </c>
      <c r="R44" s="19">
        <f t="shared" si="15"/>
        <v>0</v>
      </c>
    </row>
    <row r="45" spans="1:18" ht="15">
      <c r="A45" s="20">
        <v>32613</v>
      </c>
      <c r="B45" s="26"/>
      <c r="C45" s="26"/>
      <c r="D45" s="21"/>
      <c r="E45" s="21"/>
      <c r="F45" s="21"/>
      <c r="G45" s="26"/>
      <c r="H45" s="21"/>
      <c r="I45" s="21"/>
      <c r="J45" s="19">
        <f t="shared" si="10"/>
        <v>0</v>
      </c>
      <c r="K45" s="19">
        <f t="shared" si="11"/>
        <v>0</v>
      </c>
      <c r="L45" s="19">
        <f aca="true" t="shared" si="17" ref="L45:M64">L44+J45</f>
        <v>7</v>
      </c>
      <c r="M45" s="19">
        <f t="shared" si="17"/>
        <v>0</v>
      </c>
      <c r="N45" s="15">
        <f t="shared" si="12"/>
        <v>0</v>
      </c>
      <c r="O45" s="22">
        <f t="shared" si="16"/>
        <v>7</v>
      </c>
      <c r="P45" s="15">
        <f t="shared" si="13"/>
        <v>16.27906976744186</v>
      </c>
      <c r="Q45" s="19">
        <f t="shared" si="14"/>
        <v>0</v>
      </c>
      <c r="R45" s="19">
        <f t="shared" si="15"/>
        <v>0</v>
      </c>
    </row>
    <row r="46" spans="1:18" ht="15">
      <c r="A46" s="20">
        <v>32614</v>
      </c>
      <c r="B46" s="21"/>
      <c r="C46" s="26"/>
      <c r="D46" s="21"/>
      <c r="E46" s="21"/>
      <c r="F46" s="26"/>
      <c r="G46" s="26"/>
      <c r="H46" s="21"/>
      <c r="I46" s="21"/>
      <c r="J46" s="19">
        <f t="shared" si="10"/>
        <v>0</v>
      </c>
      <c r="K46" s="19">
        <f t="shared" si="11"/>
        <v>0</v>
      </c>
      <c r="L46" s="19">
        <f t="shared" si="17"/>
        <v>7</v>
      </c>
      <c r="M46" s="19">
        <f t="shared" si="17"/>
        <v>0</v>
      </c>
      <c r="N46" s="15">
        <f t="shared" si="12"/>
        <v>0</v>
      </c>
      <c r="O46" s="22">
        <f t="shared" si="16"/>
        <v>7</v>
      </c>
      <c r="P46" s="15">
        <f t="shared" si="13"/>
        <v>16.27906976744186</v>
      </c>
      <c r="Q46" s="19">
        <f t="shared" si="14"/>
        <v>0</v>
      </c>
      <c r="R46" s="19">
        <f t="shared" si="15"/>
        <v>0</v>
      </c>
    </row>
    <row r="47" spans="1:18" ht="15">
      <c r="A47" s="20">
        <v>32615</v>
      </c>
      <c r="B47" s="21"/>
      <c r="C47" s="21"/>
      <c r="D47" s="21"/>
      <c r="E47" s="21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7"/>
        <v>7</v>
      </c>
      <c r="M47" s="19">
        <f t="shared" si="17"/>
        <v>0</v>
      </c>
      <c r="N47" s="15">
        <f t="shared" si="12"/>
        <v>0</v>
      </c>
      <c r="O47" s="22">
        <f t="shared" si="16"/>
        <v>7</v>
      </c>
      <c r="P47" s="15">
        <f t="shared" si="13"/>
        <v>16.27906976744186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26"/>
      <c r="C48" s="26"/>
      <c r="D48" s="21"/>
      <c r="E48" s="21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7"/>
        <v>7</v>
      </c>
      <c r="M48" s="19">
        <f t="shared" si="17"/>
        <v>0</v>
      </c>
      <c r="N48" s="15">
        <f t="shared" si="12"/>
        <v>0</v>
      </c>
      <c r="O48" s="22">
        <f t="shared" si="16"/>
        <v>7</v>
      </c>
      <c r="P48" s="15">
        <f t="shared" si="13"/>
        <v>16.27906976744186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21"/>
      <c r="C49" s="21"/>
      <c r="D49" s="21"/>
      <c r="E49" s="21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7"/>
        <v>7</v>
      </c>
      <c r="M49" s="19">
        <f t="shared" si="17"/>
        <v>0</v>
      </c>
      <c r="N49" s="15">
        <f t="shared" si="12"/>
        <v>0</v>
      </c>
      <c r="O49" s="22">
        <f t="shared" si="16"/>
        <v>7</v>
      </c>
      <c r="P49" s="15">
        <f t="shared" si="13"/>
        <v>16.27906976744186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21"/>
      <c r="C50" s="26"/>
      <c r="D50" s="26"/>
      <c r="E50" s="26"/>
      <c r="F50" s="26"/>
      <c r="G50" s="26"/>
      <c r="H50" s="26"/>
      <c r="I50" s="21"/>
      <c r="J50" s="19">
        <f t="shared" si="10"/>
        <v>0</v>
      </c>
      <c r="K50" s="19">
        <f t="shared" si="11"/>
        <v>0</v>
      </c>
      <c r="L50" s="19">
        <f t="shared" si="17"/>
        <v>7</v>
      </c>
      <c r="M50" s="19">
        <f t="shared" si="17"/>
        <v>0</v>
      </c>
      <c r="N50" s="15">
        <f t="shared" si="12"/>
        <v>0</v>
      </c>
      <c r="O50" s="22">
        <f t="shared" si="16"/>
        <v>7</v>
      </c>
      <c r="P50" s="15">
        <f t="shared" si="13"/>
        <v>16.27906976744186</v>
      </c>
      <c r="Q50" s="19">
        <f t="shared" si="14"/>
        <v>0</v>
      </c>
      <c r="R50" s="19">
        <f t="shared" si="15"/>
        <v>0</v>
      </c>
    </row>
    <row r="51" spans="1:18" ht="15">
      <c r="A51" s="20">
        <v>32619</v>
      </c>
      <c r="B51" s="21"/>
      <c r="C51" s="21"/>
      <c r="D51" s="21"/>
      <c r="E51" s="21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7"/>
        <v>7</v>
      </c>
      <c r="M51" s="19">
        <f t="shared" si="17"/>
        <v>0</v>
      </c>
      <c r="N51" s="15">
        <f t="shared" si="12"/>
        <v>0</v>
      </c>
      <c r="O51" s="22">
        <f t="shared" si="16"/>
        <v>7</v>
      </c>
      <c r="P51" s="15">
        <f t="shared" si="13"/>
        <v>16.27906976744186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21"/>
      <c r="C52" s="26"/>
      <c r="D52" s="21"/>
      <c r="E52" s="21"/>
      <c r="F52" s="21"/>
      <c r="G52" s="26"/>
      <c r="H52" s="21"/>
      <c r="I52" s="21"/>
      <c r="J52" s="19">
        <f t="shared" si="10"/>
        <v>0</v>
      </c>
      <c r="K52" s="19">
        <f t="shared" si="11"/>
        <v>0</v>
      </c>
      <c r="L52" s="19">
        <f t="shared" si="17"/>
        <v>7</v>
      </c>
      <c r="M52" s="19">
        <f t="shared" si="17"/>
        <v>0</v>
      </c>
      <c r="N52" s="15">
        <f t="shared" si="12"/>
        <v>0</v>
      </c>
      <c r="O52" s="22">
        <f t="shared" si="16"/>
        <v>7</v>
      </c>
      <c r="P52" s="15">
        <f t="shared" si="13"/>
        <v>16.27906976744186</v>
      </c>
      <c r="Q52" s="19">
        <f t="shared" si="14"/>
        <v>0</v>
      </c>
      <c r="R52" s="19">
        <f t="shared" si="15"/>
        <v>0</v>
      </c>
    </row>
    <row r="53" spans="1:19" ht="15">
      <c r="A53" s="20">
        <v>32621</v>
      </c>
      <c r="B53" s="26"/>
      <c r="C53" s="26"/>
      <c r="D53" s="21"/>
      <c r="E53" s="21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7"/>
        <v>7</v>
      </c>
      <c r="M53" s="19">
        <f t="shared" si="17"/>
        <v>0</v>
      </c>
      <c r="N53" s="15">
        <f t="shared" si="12"/>
        <v>0</v>
      </c>
      <c r="O53" s="22">
        <f t="shared" si="16"/>
        <v>7</v>
      </c>
      <c r="P53" s="15">
        <f t="shared" si="13"/>
        <v>16.27906976744186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21">
        <v>1</v>
      </c>
      <c r="C54" s="21">
        <v>1</v>
      </c>
      <c r="D54" s="21"/>
      <c r="E54" s="21"/>
      <c r="F54" s="21"/>
      <c r="G54" s="21"/>
      <c r="H54" s="21"/>
      <c r="I54" s="21"/>
      <c r="J54" s="19">
        <f t="shared" si="10"/>
        <v>2</v>
      </c>
      <c r="K54" s="19">
        <f t="shared" si="11"/>
        <v>0</v>
      </c>
      <c r="L54" s="19">
        <f t="shared" si="17"/>
        <v>9</v>
      </c>
      <c r="M54" s="19">
        <f t="shared" si="17"/>
        <v>0</v>
      </c>
      <c r="N54" s="15">
        <f t="shared" si="12"/>
        <v>2</v>
      </c>
      <c r="O54" s="22">
        <f t="shared" si="16"/>
        <v>9</v>
      </c>
      <c r="P54" s="15">
        <f t="shared" si="13"/>
        <v>20.930232558139537</v>
      </c>
      <c r="Q54" s="19">
        <f t="shared" si="14"/>
        <v>2</v>
      </c>
      <c r="R54" s="19">
        <f t="shared" si="15"/>
        <v>0</v>
      </c>
    </row>
    <row r="55" spans="1:18" ht="15">
      <c r="A55" s="20">
        <v>32623</v>
      </c>
      <c r="B55" s="26"/>
      <c r="C55" s="26"/>
      <c r="D55" s="26"/>
      <c r="E55" s="26"/>
      <c r="F55" s="26"/>
      <c r="G55" s="26"/>
      <c r="H55" s="26"/>
      <c r="I55" s="21"/>
      <c r="J55" s="19">
        <f t="shared" si="10"/>
        <v>0</v>
      </c>
      <c r="K55" s="19">
        <f t="shared" si="11"/>
        <v>0</v>
      </c>
      <c r="L55" s="19">
        <f t="shared" si="17"/>
        <v>9</v>
      </c>
      <c r="M55" s="19">
        <f t="shared" si="17"/>
        <v>0</v>
      </c>
      <c r="N55" s="15">
        <f t="shared" si="12"/>
        <v>0</v>
      </c>
      <c r="O55" s="22">
        <f t="shared" si="16"/>
        <v>9</v>
      </c>
      <c r="P55" s="15">
        <f t="shared" si="13"/>
        <v>20.930232558139537</v>
      </c>
      <c r="Q55" s="19">
        <f t="shared" si="14"/>
        <v>0</v>
      </c>
      <c r="R55" s="19">
        <f t="shared" si="15"/>
        <v>0</v>
      </c>
    </row>
    <row r="56" spans="1:18" ht="15">
      <c r="A56" s="20">
        <v>32624</v>
      </c>
      <c r="B56" s="21"/>
      <c r="C56" s="21"/>
      <c r="D56" s="21"/>
      <c r="E56" s="21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7"/>
        <v>9</v>
      </c>
      <c r="M56" s="19">
        <f t="shared" si="17"/>
        <v>0</v>
      </c>
      <c r="N56" s="15">
        <f t="shared" si="12"/>
        <v>0</v>
      </c>
      <c r="O56" s="22">
        <f t="shared" si="16"/>
        <v>9</v>
      </c>
      <c r="P56" s="15">
        <f t="shared" si="13"/>
        <v>20.930232558139537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26"/>
      <c r="C57" s="26"/>
      <c r="D57" s="21"/>
      <c r="E57" s="21"/>
      <c r="F57" s="26"/>
      <c r="G57" s="26"/>
      <c r="H57" s="21"/>
      <c r="I57" s="26"/>
      <c r="J57" s="19">
        <f t="shared" si="10"/>
        <v>0</v>
      </c>
      <c r="K57" s="19">
        <f t="shared" si="11"/>
        <v>0</v>
      </c>
      <c r="L57" s="19">
        <f t="shared" si="17"/>
        <v>9</v>
      </c>
      <c r="M57" s="19">
        <f t="shared" si="17"/>
        <v>0</v>
      </c>
      <c r="N57" s="15">
        <f t="shared" si="12"/>
        <v>0</v>
      </c>
      <c r="O57" s="22">
        <f t="shared" si="16"/>
        <v>9</v>
      </c>
      <c r="P57" s="15">
        <f t="shared" si="13"/>
        <v>20.930232558139537</v>
      </c>
      <c r="Q57" s="19">
        <f t="shared" si="14"/>
        <v>0</v>
      </c>
      <c r="R57" s="19">
        <f t="shared" si="15"/>
        <v>0</v>
      </c>
    </row>
    <row r="58" spans="1:18" ht="15">
      <c r="A58" s="20">
        <v>32626</v>
      </c>
      <c r="B58" s="21"/>
      <c r="C58" s="21"/>
      <c r="D58" s="21"/>
      <c r="E58" s="21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7"/>
        <v>9</v>
      </c>
      <c r="M58" s="19">
        <f t="shared" si="17"/>
        <v>0</v>
      </c>
      <c r="N58" s="15">
        <f t="shared" si="12"/>
        <v>0</v>
      </c>
      <c r="O58" s="22">
        <f t="shared" si="16"/>
        <v>9</v>
      </c>
      <c r="P58" s="15">
        <f t="shared" si="13"/>
        <v>20.930232558139537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21"/>
      <c r="C59" s="26"/>
      <c r="D59" s="21"/>
      <c r="E59" s="21"/>
      <c r="F59" s="21"/>
      <c r="G59" s="26"/>
      <c r="H59" s="21"/>
      <c r="I59" s="21"/>
      <c r="J59" s="19">
        <f t="shared" si="10"/>
        <v>0</v>
      </c>
      <c r="K59" s="19">
        <f t="shared" si="11"/>
        <v>0</v>
      </c>
      <c r="L59" s="19">
        <f t="shared" si="17"/>
        <v>9</v>
      </c>
      <c r="M59" s="19">
        <f t="shared" si="17"/>
        <v>0</v>
      </c>
      <c r="N59" s="15">
        <f t="shared" si="12"/>
        <v>0</v>
      </c>
      <c r="O59" s="22">
        <f t="shared" si="16"/>
        <v>9</v>
      </c>
      <c r="P59" s="15">
        <f t="shared" si="13"/>
        <v>20.930232558139537</v>
      </c>
      <c r="Q59" s="19">
        <f t="shared" si="14"/>
        <v>0</v>
      </c>
      <c r="R59" s="19">
        <f t="shared" si="15"/>
        <v>0</v>
      </c>
    </row>
    <row r="60" spans="1:18" ht="15">
      <c r="A60" s="20">
        <v>32628</v>
      </c>
      <c r="B60" s="21"/>
      <c r="C60" s="21"/>
      <c r="D60" s="21"/>
      <c r="E60" s="21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7"/>
        <v>9</v>
      </c>
      <c r="M60" s="19">
        <f t="shared" si="17"/>
        <v>0</v>
      </c>
      <c r="N60" s="15">
        <f t="shared" si="12"/>
        <v>0</v>
      </c>
      <c r="O60" s="22">
        <f t="shared" si="16"/>
        <v>9</v>
      </c>
      <c r="P60" s="15">
        <f t="shared" si="13"/>
        <v>20.930232558139537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26">
        <v>1</v>
      </c>
      <c r="C61" s="21"/>
      <c r="D61" s="21"/>
      <c r="E61" s="21"/>
      <c r="F61" s="21"/>
      <c r="G61" s="26"/>
      <c r="H61" s="21"/>
      <c r="I61" s="21"/>
      <c r="J61" s="19">
        <f t="shared" si="10"/>
        <v>1</v>
      </c>
      <c r="K61" s="19">
        <f t="shared" si="11"/>
        <v>0</v>
      </c>
      <c r="L61" s="19">
        <f t="shared" si="17"/>
        <v>10</v>
      </c>
      <c r="M61" s="19">
        <f t="shared" si="17"/>
        <v>0</v>
      </c>
      <c r="N61" s="15">
        <f t="shared" si="12"/>
        <v>1</v>
      </c>
      <c r="O61" s="22">
        <f t="shared" si="16"/>
        <v>10</v>
      </c>
      <c r="P61" s="15">
        <f t="shared" si="13"/>
        <v>23.25581395348837</v>
      </c>
      <c r="Q61" s="19">
        <f t="shared" si="14"/>
        <v>1</v>
      </c>
      <c r="R61" s="19">
        <f t="shared" si="15"/>
        <v>0</v>
      </c>
    </row>
    <row r="62" spans="1:18" ht="15">
      <c r="A62" s="20">
        <v>32630</v>
      </c>
      <c r="B62" s="21"/>
      <c r="C62" s="21"/>
      <c r="D62" s="21"/>
      <c r="E62" s="21"/>
      <c r="F62" s="21"/>
      <c r="G62" s="21"/>
      <c r="H62" s="21"/>
      <c r="I62" s="21"/>
      <c r="J62" s="19">
        <f t="shared" si="10"/>
        <v>0</v>
      </c>
      <c r="K62" s="19">
        <f t="shared" si="11"/>
        <v>0</v>
      </c>
      <c r="L62" s="19">
        <f t="shared" si="17"/>
        <v>10</v>
      </c>
      <c r="M62" s="19">
        <f t="shared" si="17"/>
        <v>0</v>
      </c>
      <c r="N62" s="15">
        <f t="shared" si="12"/>
        <v>0</v>
      </c>
      <c r="O62" s="22">
        <f t="shared" si="16"/>
        <v>10</v>
      </c>
      <c r="P62" s="15">
        <f t="shared" si="13"/>
        <v>23.25581395348837</v>
      </c>
      <c r="Q62" s="19">
        <f t="shared" si="14"/>
        <v>0</v>
      </c>
      <c r="R62" s="19">
        <f t="shared" si="15"/>
        <v>0</v>
      </c>
    </row>
    <row r="63" spans="1:18" ht="15">
      <c r="A63" s="20">
        <v>32631</v>
      </c>
      <c r="B63" s="21"/>
      <c r="C63" s="26"/>
      <c r="D63" s="21"/>
      <c r="E63" s="26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7"/>
        <v>10</v>
      </c>
      <c r="M63" s="19">
        <f t="shared" si="17"/>
        <v>0</v>
      </c>
      <c r="N63" s="15">
        <f t="shared" si="12"/>
        <v>0</v>
      </c>
      <c r="O63" s="22">
        <f t="shared" si="16"/>
        <v>10</v>
      </c>
      <c r="P63" s="15">
        <f t="shared" si="13"/>
        <v>23.25581395348837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21"/>
      <c r="C64" s="26">
        <v>1</v>
      </c>
      <c r="D64" s="21"/>
      <c r="E64" s="21"/>
      <c r="F64" s="26"/>
      <c r="G64" s="26"/>
      <c r="H64" s="21"/>
      <c r="I64" s="26"/>
      <c r="J64" s="19">
        <f t="shared" si="10"/>
        <v>1</v>
      </c>
      <c r="K64" s="19">
        <f t="shared" si="11"/>
        <v>0</v>
      </c>
      <c r="L64" s="19">
        <f t="shared" si="17"/>
        <v>11</v>
      </c>
      <c r="M64" s="19">
        <f t="shared" si="17"/>
        <v>0</v>
      </c>
      <c r="N64" s="15">
        <f t="shared" si="12"/>
        <v>1</v>
      </c>
      <c r="O64" s="22">
        <f t="shared" si="16"/>
        <v>11</v>
      </c>
      <c r="P64" s="15">
        <f t="shared" si="13"/>
        <v>25.58139534883721</v>
      </c>
      <c r="Q64" s="19">
        <f t="shared" si="14"/>
        <v>1</v>
      </c>
      <c r="R64" s="19">
        <f t="shared" si="15"/>
        <v>0</v>
      </c>
    </row>
    <row r="65" spans="1:18" ht="15">
      <c r="A65" s="20">
        <v>32633</v>
      </c>
      <c r="B65" s="21"/>
      <c r="C65" s="21"/>
      <c r="D65" s="21"/>
      <c r="E65" s="21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aca="true" t="shared" si="18" ref="L65:M84">L64+J65</f>
        <v>11</v>
      </c>
      <c r="M65" s="19">
        <f t="shared" si="18"/>
        <v>0</v>
      </c>
      <c r="N65" s="15">
        <f t="shared" si="12"/>
        <v>0</v>
      </c>
      <c r="O65" s="22">
        <f t="shared" si="16"/>
        <v>11</v>
      </c>
      <c r="P65" s="15">
        <f t="shared" si="13"/>
        <v>25.58139534883721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21"/>
      <c r="C66" s="26">
        <v>4</v>
      </c>
      <c r="D66" s="21"/>
      <c r="E66" s="27"/>
      <c r="F66" s="26"/>
      <c r="G66" s="26"/>
      <c r="H66" s="21"/>
      <c r="I66" s="21"/>
      <c r="J66" s="19">
        <f t="shared" si="10"/>
        <v>4</v>
      </c>
      <c r="K66" s="19">
        <f t="shared" si="11"/>
        <v>0</v>
      </c>
      <c r="L66" s="19">
        <f t="shared" si="18"/>
        <v>15</v>
      </c>
      <c r="M66" s="19">
        <f t="shared" si="18"/>
        <v>0</v>
      </c>
      <c r="N66" s="15">
        <f t="shared" si="12"/>
        <v>4</v>
      </c>
      <c r="O66" s="22">
        <f t="shared" si="16"/>
        <v>15</v>
      </c>
      <c r="P66" s="15">
        <f t="shared" si="13"/>
        <v>34.883720930232556</v>
      </c>
      <c r="Q66" s="19">
        <f t="shared" si="14"/>
        <v>4</v>
      </c>
      <c r="R66" s="19">
        <f t="shared" si="15"/>
        <v>0</v>
      </c>
    </row>
    <row r="67" spans="1:19" ht="15">
      <c r="A67" s="20">
        <v>32635</v>
      </c>
      <c r="B67" s="21"/>
      <c r="C67" s="21"/>
      <c r="D67" s="21"/>
      <c r="E67" s="21"/>
      <c r="F67" s="21"/>
      <c r="G67" s="21"/>
      <c r="H67" s="21"/>
      <c r="I67" s="21"/>
      <c r="J67" s="19">
        <f t="shared" si="10"/>
        <v>0</v>
      </c>
      <c r="K67" s="19">
        <f t="shared" si="11"/>
        <v>0</v>
      </c>
      <c r="L67" s="19">
        <f t="shared" si="18"/>
        <v>15</v>
      </c>
      <c r="M67" s="19">
        <f t="shared" si="18"/>
        <v>0</v>
      </c>
      <c r="N67" s="15">
        <f t="shared" si="12"/>
        <v>0</v>
      </c>
      <c r="O67" s="22">
        <f t="shared" si="16"/>
        <v>15</v>
      </c>
      <c r="P67" s="15">
        <f t="shared" si="13"/>
        <v>34.883720930232556</v>
      </c>
      <c r="Q67" s="19">
        <f t="shared" si="14"/>
        <v>0</v>
      </c>
      <c r="R67" s="19">
        <f t="shared" si="15"/>
        <v>0</v>
      </c>
      <c r="S67" s="18"/>
    </row>
    <row r="68" spans="1:18" ht="15">
      <c r="A68" s="20">
        <v>32636</v>
      </c>
      <c r="B68" s="21"/>
      <c r="C68" s="21"/>
      <c r="D68" s="26"/>
      <c r="E68" s="26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15</v>
      </c>
      <c r="M68" s="19">
        <f t="shared" si="18"/>
        <v>0</v>
      </c>
      <c r="N68" s="15">
        <f aca="true" t="shared" si="21" ref="N68:N94">(+J68+K68)*($J$96/($J$96+$K$96))</f>
        <v>0</v>
      </c>
      <c r="O68" s="22">
        <f t="shared" si="16"/>
        <v>15</v>
      </c>
      <c r="P68" s="15">
        <f aca="true" t="shared" si="22" ref="P68:P94">O68*100/$N$96</f>
        <v>34.883720930232556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21">
        <v>2</v>
      </c>
      <c r="C69" s="21">
        <v>7</v>
      </c>
      <c r="D69" s="21"/>
      <c r="E69" s="21"/>
      <c r="F69" s="21"/>
      <c r="G69" s="21"/>
      <c r="H69" s="21"/>
      <c r="I69" s="21"/>
      <c r="J69" s="19">
        <f t="shared" si="19"/>
        <v>9</v>
      </c>
      <c r="K69" s="19">
        <f t="shared" si="20"/>
        <v>0</v>
      </c>
      <c r="L69" s="19">
        <f t="shared" si="18"/>
        <v>24</v>
      </c>
      <c r="M69" s="19">
        <f t="shared" si="18"/>
        <v>0</v>
      </c>
      <c r="N69" s="15">
        <f t="shared" si="21"/>
        <v>9</v>
      </c>
      <c r="O69" s="22">
        <f aca="true" t="shared" si="25" ref="O69:O94">O68+N69</f>
        <v>24</v>
      </c>
      <c r="P69" s="15">
        <f t="shared" si="22"/>
        <v>55.81395348837209</v>
      </c>
      <c r="Q69" s="19">
        <f t="shared" si="23"/>
        <v>9</v>
      </c>
      <c r="R69" s="19">
        <f t="shared" si="24"/>
        <v>0</v>
      </c>
    </row>
    <row r="70" spans="1:18" ht="15">
      <c r="A70" s="20">
        <v>32638</v>
      </c>
      <c r="B70" s="21"/>
      <c r="C70" s="26"/>
      <c r="D70" s="21"/>
      <c r="E70" s="21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18"/>
        <v>24</v>
      </c>
      <c r="M70" s="19">
        <f t="shared" si="18"/>
        <v>0</v>
      </c>
      <c r="N70" s="15">
        <f t="shared" si="21"/>
        <v>0</v>
      </c>
      <c r="O70" s="22">
        <f t="shared" si="25"/>
        <v>24</v>
      </c>
      <c r="P70" s="15">
        <f t="shared" si="22"/>
        <v>55.81395348837209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21">
        <v>1</v>
      </c>
      <c r="C71" s="26">
        <v>3</v>
      </c>
      <c r="D71" s="26"/>
      <c r="E71" s="21"/>
      <c r="F71" s="21"/>
      <c r="G71" s="26"/>
      <c r="H71" s="21"/>
      <c r="I71" s="21"/>
      <c r="J71" s="19">
        <f t="shared" si="19"/>
        <v>4</v>
      </c>
      <c r="K71" s="19">
        <f t="shared" si="20"/>
        <v>0</v>
      </c>
      <c r="L71" s="19">
        <f t="shared" si="18"/>
        <v>28</v>
      </c>
      <c r="M71" s="19">
        <f t="shared" si="18"/>
        <v>0</v>
      </c>
      <c r="N71" s="15">
        <f t="shared" si="21"/>
        <v>4</v>
      </c>
      <c r="O71" s="22">
        <f t="shared" si="25"/>
        <v>28</v>
      </c>
      <c r="P71" s="15">
        <f t="shared" si="22"/>
        <v>65.11627906976744</v>
      </c>
      <c r="Q71" s="19">
        <f t="shared" si="23"/>
        <v>4</v>
      </c>
      <c r="R71" s="19">
        <f t="shared" si="24"/>
        <v>0</v>
      </c>
    </row>
    <row r="72" spans="1:18" ht="15">
      <c r="A72" s="20">
        <v>32640</v>
      </c>
      <c r="B72" s="21"/>
      <c r="C72" s="21"/>
      <c r="D72" s="21"/>
      <c r="E72" s="21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18"/>
        <v>28</v>
      </c>
      <c r="M72" s="19">
        <f t="shared" si="18"/>
        <v>0</v>
      </c>
      <c r="N72" s="15">
        <f t="shared" si="21"/>
        <v>0</v>
      </c>
      <c r="O72" s="22">
        <f t="shared" si="25"/>
        <v>28</v>
      </c>
      <c r="P72" s="15">
        <f t="shared" si="22"/>
        <v>65.11627906976744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21"/>
      <c r="C73" s="26"/>
      <c r="D73" s="27"/>
      <c r="E73" s="21"/>
      <c r="F73" s="21"/>
      <c r="G73" s="26"/>
      <c r="H73" s="21"/>
      <c r="I73" s="21"/>
      <c r="J73" s="19">
        <f t="shared" si="19"/>
        <v>0</v>
      </c>
      <c r="K73" s="19">
        <f t="shared" si="20"/>
        <v>0</v>
      </c>
      <c r="L73" s="19">
        <f t="shared" si="18"/>
        <v>28</v>
      </c>
      <c r="M73" s="19">
        <f t="shared" si="18"/>
        <v>0</v>
      </c>
      <c r="N73" s="15">
        <f t="shared" si="21"/>
        <v>0</v>
      </c>
      <c r="O73" s="22">
        <f t="shared" si="25"/>
        <v>28</v>
      </c>
      <c r="P73" s="15">
        <f t="shared" si="22"/>
        <v>65.11627906976744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21"/>
      <c r="C74" s="21"/>
      <c r="D74" s="21"/>
      <c r="E74" s="21"/>
      <c r="F74" s="21"/>
      <c r="G74" s="21"/>
      <c r="H74" s="21"/>
      <c r="I74" s="21"/>
      <c r="J74" s="19">
        <f t="shared" si="19"/>
        <v>0</v>
      </c>
      <c r="K74" s="19">
        <f t="shared" si="20"/>
        <v>0</v>
      </c>
      <c r="L74" s="19">
        <f t="shared" si="18"/>
        <v>28</v>
      </c>
      <c r="M74" s="19">
        <f t="shared" si="18"/>
        <v>0</v>
      </c>
      <c r="N74" s="15">
        <f t="shared" si="21"/>
        <v>0</v>
      </c>
      <c r="O74" s="22">
        <f t="shared" si="25"/>
        <v>28</v>
      </c>
      <c r="P74" s="15">
        <f t="shared" si="22"/>
        <v>65.11627906976744</v>
      </c>
      <c r="Q74" s="19">
        <f t="shared" si="23"/>
        <v>0</v>
      </c>
      <c r="R74" s="19">
        <f t="shared" si="24"/>
        <v>0</v>
      </c>
    </row>
    <row r="75" spans="1:18" ht="15">
      <c r="A75" s="20">
        <v>32643</v>
      </c>
      <c r="B75" s="21"/>
      <c r="C75" s="26">
        <v>5</v>
      </c>
      <c r="D75" s="27"/>
      <c r="E75" s="26"/>
      <c r="F75" s="26"/>
      <c r="G75" s="26"/>
      <c r="H75" s="26"/>
      <c r="I75" s="21"/>
      <c r="J75" s="19">
        <f t="shared" si="19"/>
        <v>5</v>
      </c>
      <c r="K75" s="19">
        <f t="shared" si="20"/>
        <v>0</v>
      </c>
      <c r="L75" s="19">
        <f t="shared" si="18"/>
        <v>33</v>
      </c>
      <c r="M75" s="19">
        <f t="shared" si="18"/>
        <v>0</v>
      </c>
      <c r="N75" s="15">
        <f t="shared" si="21"/>
        <v>5</v>
      </c>
      <c r="O75" s="22">
        <f t="shared" si="25"/>
        <v>33</v>
      </c>
      <c r="P75" s="15">
        <f t="shared" si="22"/>
        <v>76.74418604651163</v>
      </c>
      <c r="Q75" s="19">
        <f t="shared" si="23"/>
        <v>5</v>
      </c>
      <c r="R75" s="19">
        <f t="shared" si="24"/>
        <v>0</v>
      </c>
    </row>
    <row r="76" spans="1:18" ht="15">
      <c r="A76" s="20">
        <v>32644</v>
      </c>
      <c r="B76" s="21"/>
      <c r="C76" s="21"/>
      <c r="D76" s="21"/>
      <c r="E76" s="21"/>
      <c r="F76" s="21"/>
      <c r="G76" s="21"/>
      <c r="H76" s="21"/>
      <c r="I76" s="21"/>
      <c r="J76" s="19">
        <f t="shared" si="19"/>
        <v>0</v>
      </c>
      <c r="K76" s="19">
        <f t="shared" si="20"/>
        <v>0</v>
      </c>
      <c r="L76" s="19">
        <f t="shared" si="18"/>
        <v>33</v>
      </c>
      <c r="M76" s="19">
        <f t="shared" si="18"/>
        <v>0</v>
      </c>
      <c r="N76" s="15">
        <f t="shared" si="21"/>
        <v>0</v>
      </c>
      <c r="O76" s="22">
        <f t="shared" si="25"/>
        <v>33</v>
      </c>
      <c r="P76" s="15">
        <f t="shared" si="22"/>
        <v>76.74418604651163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21"/>
      <c r="C77" s="26"/>
      <c r="D77" s="21"/>
      <c r="E77" s="21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18"/>
        <v>33</v>
      </c>
      <c r="M77" s="19">
        <f t="shared" si="18"/>
        <v>0</v>
      </c>
      <c r="N77" s="15">
        <f t="shared" si="21"/>
        <v>0</v>
      </c>
      <c r="O77" s="22">
        <f t="shared" si="25"/>
        <v>33</v>
      </c>
      <c r="P77" s="15">
        <f t="shared" si="22"/>
        <v>76.74418604651163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21"/>
      <c r="C78" s="21">
        <v>7</v>
      </c>
      <c r="D78" s="21"/>
      <c r="E78" s="21"/>
      <c r="F78" s="21"/>
      <c r="G78" s="21"/>
      <c r="H78" s="21"/>
      <c r="I78" s="21"/>
      <c r="J78" s="19">
        <f t="shared" si="19"/>
        <v>7</v>
      </c>
      <c r="K78" s="19">
        <f t="shared" si="20"/>
        <v>0</v>
      </c>
      <c r="L78" s="19">
        <f t="shared" si="18"/>
        <v>40</v>
      </c>
      <c r="M78" s="19">
        <f t="shared" si="18"/>
        <v>0</v>
      </c>
      <c r="N78" s="15">
        <f t="shared" si="21"/>
        <v>7</v>
      </c>
      <c r="O78" s="22">
        <f t="shared" si="25"/>
        <v>40</v>
      </c>
      <c r="P78" s="15">
        <f t="shared" si="22"/>
        <v>93.02325581395348</v>
      </c>
      <c r="Q78" s="19">
        <f t="shared" si="23"/>
        <v>7</v>
      </c>
      <c r="R78" s="19">
        <f t="shared" si="24"/>
        <v>0</v>
      </c>
    </row>
    <row r="79" spans="1:18" ht="15">
      <c r="A79" s="20">
        <v>32647</v>
      </c>
      <c r="B79" s="21"/>
      <c r="C79" s="26"/>
      <c r="D79" s="21"/>
      <c r="E79" s="21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18"/>
        <v>40</v>
      </c>
      <c r="M79" s="19">
        <f t="shared" si="18"/>
        <v>0</v>
      </c>
      <c r="N79" s="15">
        <f t="shared" si="21"/>
        <v>0</v>
      </c>
      <c r="O79" s="22">
        <f t="shared" si="25"/>
        <v>40</v>
      </c>
      <c r="P79" s="15">
        <f t="shared" si="22"/>
        <v>93.02325581395348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26"/>
      <c r="C80" s="26">
        <v>1</v>
      </c>
      <c r="D80" s="21"/>
      <c r="E80" s="21"/>
      <c r="F80" s="21"/>
      <c r="G80" s="26"/>
      <c r="H80" s="21"/>
      <c r="I80" s="21"/>
      <c r="J80" s="19">
        <f t="shared" si="19"/>
        <v>1</v>
      </c>
      <c r="K80" s="19">
        <f t="shared" si="20"/>
        <v>0</v>
      </c>
      <c r="L80" s="19">
        <f t="shared" si="18"/>
        <v>41</v>
      </c>
      <c r="M80" s="19">
        <f t="shared" si="18"/>
        <v>0</v>
      </c>
      <c r="N80" s="15">
        <f t="shared" si="21"/>
        <v>1</v>
      </c>
      <c r="O80" s="22">
        <f t="shared" si="25"/>
        <v>41</v>
      </c>
      <c r="P80" s="15">
        <f t="shared" si="22"/>
        <v>95.34883720930233</v>
      </c>
      <c r="Q80" s="19">
        <f t="shared" si="23"/>
        <v>1</v>
      </c>
      <c r="R80" s="19">
        <f t="shared" si="24"/>
        <v>0</v>
      </c>
    </row>
    <row r="81" spans="1:19" ht="15">
      <c r="A81" s="20">
        <v>32649</v>
      </c>
      <c r="B81" s="21"/>
      <c r="C81" s="21"/>
      <c r="D81" s="21"/>
      <c r="E81" s="21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18"/>
        <v>41</v>
      </c>
      <c r="M81" s="19">
        <f t="shared" si="18"/>
        <v>0</v>
      </c>
      <c r="N81" s="15">
        <f t="shared" si="21"/>
        <v>0</v>
      </c>
      <c r="O81" s="22">
        <f t="shared" si="25"/>
        <v>41</v>
      </c>
      <c r="P81" s="15">
        <f t="shared" si="22"/>
        <v>95.34883720930233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21"/>
      <c r="C82" s="26">
        <v>1</v>
      </c>
      <c r="D82" s="21"/>
      <c r="E82" s="21"/>
      <c r="F82" s="21"/>
      <c r="G82" s="21"/>
      <c r="H82" s="21"/>
      <c r="I82" s="21"/>
      <c r="J82" s="19">
        <f t="shared" si="19"/>
        <v>1</v>
      </c>
      <c r="K82" s="19">
        <f t="shared" si="20"/>
        <v>0</v>
      </c>
      <c r="L82" s="19">
        <f t="shared" si="18"/>
        <v>42</v>
      </c>
      <c r="M82" s="19">
        <f t="shared" si="18"/>
        <v>0</v>
      </c>
      <c r="N82" s="15">
        <f t="shared" si="21"/>
        <v>1</v>
      </c>
      <c r="O82" s="22">
        <f t="shared" si="25"/>
        <v>42</v>
      </c>
      <c r="P82" s="15">
        <f t="shared" si="22"/>
        <v>97.67441860465117</v>
      </c>
      <c r="Q82" s="19">
        <f t="shared" si="23"/>
        <v>1</v>
      </c>
      <c r="R82" s="19">
        <f t="shared" si="24"/>
        <v>0</v>
      </c>
    </row>
    <row r="83" spans="1:18" ht="15">
      <c r="A83" s="20">
        <v>32651</v>
      </c>
      <c r="B83" s="21"/>
      <c r="C83" s="21"/>
      <c r="D83" s="21"/>
      <c r="E83" s="21"/>
      <c r="F83" s="21"/>
      <c r="G83" s="21"/>
      <c r="H83" s="21"/>
      <c r="I83" s="21"/>
      <c r="J83" s="19">
        <f t="shared" si="19"/>
        <v>0</v>
      </c>
      <c r="K83" s="19">
        <f t="shared" si="20"/>
        <v>0</v>
      </c>
      <c r="L83" s="19">
        <f t="shared" si="18"/>
        <v>42</v>
      </c>
      <c r="M83" s="19">
        <f t="shared" si="18"/>
        <v>0</v>
      </c>
      <c r="N83" s="15">
        <f t="shared" si="21"/>
        <v>0</v>
      </c>
      <c r="O83" s="22">
        <f t="shared" si="25"/>
        <v>42</v>
      </c>
      <c r="P83" s="15">
        <f t="shared" si="22"/>
        <v>97.67441860465117</v>
      </c>
      <c r="Q83" s="19">
        <f t="shared" si="23"/>
        <v>0</v>
      </c>
      <c r="R83" s="19">
        <f t="shared" si="24"/>
        <v>0</v>
      </c>
    </row>
    <row r="84" spans="1:18" ht="15">
      <c r="A84" s="20">
        <v>32652</v>
      </c>
      <c r="B84" s="21"/>
      <c r="C84" s="21"/>
      <c r="D84" s="21"/>
      <c r="E84" s="26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18"/>
        <v>42</v>
      </c>
      <c r="M84" s="19">
        <f t="shared" si="18"/>
        <v>0</v>
      </c>
      <c r="N84" s="15">
        <f t="shared" si="21"/>
        <v>0</v>
      </c>
      <c r="O84" s="22">
        <f t="shared" si="25"/>
        <v>42</v>
      </c>
      <c r="P84" s="15">
        <f t="shared" si="22"/>
        <v>97.67441860465117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21"/>
      <c r="C85" s="21"/>
      <c r="D85" s="21"/>
      <c r="E85" s="21"/>
      <c r="F85" s="21"/>
      <c r="G85" s="21"/>
      <c r="H85" s="21"/>
      <c r="I85" s="21"/>
      <c r="J85" s="19">
        <f t="shared" si="19"/>
        <v>0</v>
      </c>
      <c r="K85" s="19">
        <f t="shared" si="20"/>
        <v>0</v>
      </c>
      <c r="L85" s="19">
        <f aca="true" t="shared" si="26" ref="L85:M94">L84+J85</f>
        <v>42</v>
      </c>
      <c r="M85" s="19">
        <f t="shared" si="26"/>
        <v>0</v>
      </c>
      <c r="N85" s="15">
        <f t="shared" si="21"/>
        <v>0</v>
      </c>
      <c r="O85" s="22">
        <f t="shared" si="25"/>
        <v>42</v>
      </c>
      <c r="P85" s="15">
        <f t="shared" si="22"/>
        <v>97.67441860465117</v>
      </c>
      <c r="Q85" s="19">
        <f t="shared" si="23"/>
        <v>0</v>
      </c>
      <c r="R85" s="19">
        <f t="shared" si="24"/>
        <v>0</v>
      </c>
    </row>
    <row r="86" spans="1:18" ht="15">
      <c r="A86" s="20">
        <v>32654</v>
      </c>
      <c r="B86" s="21"/>
      <c r="C86" s="21"/>
      <c r="D86" s="21"/>
      <c r="E86" s="21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6"/>
        <v>42</v>
      </c>
      <c r="M86" s="19">
        <f t="shared" si="26"/>
        <v>0</v>
      </c>
      <c r="N86" s="15">
        <f t="shared" si="21"/>
        <v>0</v>
      </c>
      <c r="O86" s="22">
        <f t="shared" si="25"/>
        <v>42</v>
      </c>
      <c r="P86" s="15">
        <f t="shared" si="22"/>
        <v>97.67441860465117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21">
        <v>1</v>
      </c>
      <c r="C87" s="26"/>
      <c r="D87" s="21"/>
      <c r="E87" s="26"/>
      <c r="F87" s="21"/>
      <c r="G87" s="21"/>
      <c r="H87" s="21"/>
      <c r="I87" s="21"/>
      <c r="J87" s="19">
        <f t="shared" si="19"/>
        <v>1</v>
      </c>
      <c r="K87" s="19">
        <f t="shared" si="20"/>
        <v>0</v>
      </c>
      <c r="L87" s="19">
        <f t="shared" si="26"/>
        <v>43</v>
      </c>
      <c r="M87" s="19">
        <f t="shared" si="26"/>
        <v>0</v>
      </c>
      <c r="N87" s="15">
        <f t="shared" si="21"/>
        <v>1</v>
      </c>
      <c r="O87" s="22">
        <f t="shared" si="25"/>
        <v>43</v>
      </c>
      <c r="P87" s="15">
        <f t="shared" si="22"/>
        <v>100</v>
      </c>
      <c r="Q87" s="19">
        <f t="shared" si="23"/>
        <v>1</v>
      </c>
      <c r="R87" s="19">
        <f t="shared" si="24"/>
        <v>0</v>
      </c>
    </row>
    <row r="88" spans="1:18" ht="15">
      <c r="A88" s="20">
        <v>32656</v>
      </c>
      <c r="B88" s="21"/>
      <c r="C88" s="21"/>
      <c r="D88" s="21"/>
      <c r="E88" s="21"/>
      <c r="F88" s="21"/>
      <c r="G88" s="21"/>
      <c r="H88" s="21"/>
      <c r="I88" s="21"/>
      <c r="J88" s="19">
        <f t="shared" si="19"/>
        <v>0</v>
      </c>
      <c r="K88" s="19">
        <f t="shared" si="20"/>
        <v>0</v>
      </c>
      <c r="L88" s="19">
        <f t="shared" si="26"/>
        <v>43</v>
      </c>
      <c r="M88" s="19">
        <f t="shared" si="26"/>
        <v>0</v>
      </c>
      <c r="N88" s="15">
        <f t="shared" si="21"/>
        <v>0</v>
      </c>
      <c r="O88" s="22">
        <f t="shared" si="25"/>
        <v>43</v>
      </c>
      <c r="P88" s="15">
        <f t="shared" si="22"/>
        <v>100</v>
      </c>
      <c r="Q88" s="19">
        <f t="shared" si="23"/>
        <v>0</v>
      </c>
      <c r="R88" s="19">
        <f t="shared" si="24"/>
        <v>0</v>
      </c>
    </row>
    <row r="89" spans="1:18" ht="15">
      <c r="A89" s="20">
        <v>32657</v>
      </c>
      <c r="B89" s="21"/>
      <c r="C89" s="21"/>
      <c r="D89" s="21"/>
      <c r="E89" s="21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6"/>
        <v>43</v>
      </c>
      <c r="M89" s="19">
        <f t="shared" si="26"/>
        <v>0</v>
      </c>
      <c r="N89" s="15">
        <f t="shared" si="21"/>
        <v>0</v>
      </c>
      <c r="O89" s="22">
        <f t="shared" si="25"/>
        <v>43</v>
      </c>
      <c r="P89" s="15">
        <f t="shared" si="22"/>
        <v>100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21"/>
      <c r="C90" s="21"/>
      <c r="D90" s="21"/>
      <c r="E90" s="21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6"/>
        <v>43</v>
      </c>
      <c r="M90" s="19">
        <f t="shared" si="26"/>
        <v>0</v>
      </c>
      <c r="N90" s="15">
        <f t="shared" si="21"/>
        <v>0</v>
      </c>
      <c r="O90" s="22">
        <f t="shared" si="25"/>
        <v>43</v>
      </c>
      <c r="P90" s="15">
        <f t="shared" si="22"/>
        <v>100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21"/>
      <c r="C91" s="21"/>
      <c r="D91" s="21"/>
      <c r="E91" s="26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6"/>
        <v>43</v>
      </c>
      <c r="M91" s="19">
        <f t="shared" si="26"/>
        <v>0</v>
      </c>
      <c r="N91" s="15">
        <f t="shared" si="21"/>
        <v>0</v>
      </c>
      <c r="O91" s="22">
        <f t="shared" si="25"/>
        <v>43</v>
      </c>
      <c r="P91" s="15">
        <f t="shared" si="22"/>
        <v>100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21"/>
      <c r="C92" s="21"/>
      <c r="D92" s="21"/>
      <c r="E92" s="21"/>
      <c r="F92" s="21"/>
      <c r="G92" s="21"/>
      <c r="H92" s="21"/>
      <c r="I92" s="21"/>
      <c r="J92" s="19">
        <f t="shared" si="19"/>
        <v>0</v>
      </c>
      <c r="K92" s="19">
        <f t="shared" si="20"/>
        <v>0</v>
      </c>
      <c r="L92" s="19">
        <f t="shared" si="26"/>
        <v>43</v>
      </c>
      <c r="M92" s="19">
        <f t="shared" si="26"/>
        <v>0</v>
      </c>
      <c r="N92" s="15">
        <f t="shared" si="21"/>
        <v>0</v>
      </c>
      <c r="O92" s="22">
        <f t="shared" si="25"/>
        <v>43</v>
      </c>
      <c r="P92" s="15">
        <f t="shared" si="22"/>
        <v>100</v>
      </c>
      <c r="Q92" s="19">
        <f t="shared" si="23"/>
        <v>0</v>
      </c>
      <c r="R92" s="19">
        <f t="shared" si="24"/>
        <v>0</v>
      </c>
    </row>
    <row r="93" spans="1:18" ht="15">
      <c r="A93" s="20">
        <v>32661</v>
      </c>
      <c r="B93" s="21"/>
      <c r="C93" s="21"/>
      <c r="D93" s="21"/>
      <c r="E93" s="21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43</v>
      </c>
      <c r="M93" s="19">
        <f t="shared" si="26"/>
        <v>0</v>
      </c>
      <c r="N93" s="15">
        <f t="shared" si="21"/>
        <v>0</v>
      </c>
      <c r="O93" s="22">
        <f t="shared" si="25"/>
        <v>43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21"/>
      <c r="C94" s="21"/>
      <c r="D94" s="21"/>
      <c r="E94" s="21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43</v>
      </c>
      <c r="M94" s="19">
        <f t="shared" si="26"/>
        <v>0</v>
      </c>
      <c r="N94" s="15">
        <f t="shared" si="21"/>
        <v>0</v>
      </c>
      <c r="O94" s="22">
        <f t="shared" si="25"/>
        <v>43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14"/>
      <c r="C95" s="14"/>
      <c r="D95" s="14"/>
      <c r="E95" s="14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2.75">
      <c r="A96" s="17" t="s">
        <v>56</v>
      </c>
      <c r="B96" s="19">
        <f aca="true" t="shared" si="27" ref="B96:K96">SUM(B4:B94)</f>
        <v>9</v>
      </c>
      <c r="C96" s="19">
        <f t="shared" si="27"/>
        <v>34</v>
      </c>
      <c r="D96" s="19">
        <f t="shared" si="27"/>
        <v>0</v>
      </c>
      <c r="E96" s="19">
        <f t="shared" si="27"/>
        <v>0</v>
      </c>
      <c r="F96" s="19">
        <f t="shared" si="27"/>
        <v>0</v>
      </c>
      <c r="G96" s="19">
        <f t="shared" si="27"/>
        <v>0</v>
      </c>
      <c r="H96" s="19">
        <f t="shared" si="27"/>
        <v>0</v>
      </c>
      <c r="I96" s="19">
        <f t="shared" si="27"/>
        <v>0</v>
      </c>
      <c r="J96" s="19">
        <f t="shared" si="27"/>
        <v>43</v>
      </c>
      <c r="K96" s="19">
        <f t="shared" si="27"/>
        <v>0</v>
      </c>
      <c r="L96" s="19"/>
      <c r="M96" s="19"/>
      <c r="N96" s="19">
        <f>SUM(N4:N94)</f>
        <v>43</v>
      </c>
      <c r="O96" s="19"/>
      <c r="P96" s="19"/>
      <c r="Q96" s="19">
        <f>SUM(Q4:Q94)</f>
        <v>43</v>
      </c>
      <c r="R96" s="19">
        <f>SUM(R4:R94)</f>
        <v>0</v>
      </c>
    </row>
    <row r="97" spans="1:18" ht="15">
      <c r="A97" s="20"/>
      <c r="B97" s="14"/>
      <c r="C97" s="14"/>
      <c r="D97" s="14"/>
      <c r="E97" s="14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18"/>
  <sheetViews>
    <sheetView workbookViewId="0" topLeftCell="Z4">
      <selection activeCell="AC4" sqref="AC4"/>
    </sheetView>
  </sheetViews>
  <sheetFormatPr defaultColWidth="24.50390625" defaultRowHeight="12.75"/>
  <cols>
    <col min="1" max="1" width="7.125" style="10" customWidth="1"/>
    <col min="2" max="9" width="4.25390625" style="10" customWidth="1"/>
    <col min="10" max="19" width="5.375" style="10" customWidth="1"/>
    <col min="20" max="20" width="11.375" style="10" customWidth="1"/>
    <col min="21" max="21" width="6.25390625" style="10" customWidth="1"/>
    <col min="22" max="22" width="5.375" style="10" customWidth="1"/>
    <col min="23" max="23" width="2.75390625" style="10" customWidth="1"/>
    <col min="24" max="24" width="3.75390625" style="10" customWidth="1"/>
    <col min="25" max="25" width="5.625" style="10" customWidth="1"/>
    <col min="26" max="28" width="4.25390625" style="10" customWidth="1"/>
    <col min="29" max="29" width="4.875" style="10" customWidth="1"/>
    <col min="30" max="16384" width="24.50390625" style="10" customWidth="1"/>
  </cols>
  <sheetData>
    <row r="1" spans="2:29" ht="15">
      <c r="B1" s="11" t="s">
        <v>0</v>
      </c>
      <c r="C1" s="12"/>
      <c r="D1" s="12"/>
      <c r="E1" s="12"/>
      <c r="F1" s="12"/>
      <c r="G1" s="12" t="s">
        <v>65</v>
      </c>
      <c r="H1" s="12"/>
      <c r="T1" s="11" t="s">
        <v>2</v>
      </c>
      <c r="U1" s="13" t="str">
        <f>B1</f>
        <v>Gulf Fritillary</v>
      </c>
      <c r="V1" s="14"/>
      <c r="W1" s="12"/>
      <c r="X1" s="14"/>
      <c r="Y1" s="12" t="str">
        <f>G1</f>
        <v>Spring 1992</v>
      </c>
      <c r="AC1" s="15"/>
    </row>
    <row r="2" spans="1:29" ht="12.75">
      <c r="A2" s="16" t="s">
        <v>3</v>
      </c>
      <c r="B2" s="17" t="s">
        <v>4</v>
      </c>
      <c r="C2" s="17" t="s">
        <v>4</v>
      </c>
      <c r="D2" s="17" t="s">
        <v>4</v>
      </c>
      <c r="E2" s="17" t="s">
        <v>4</v>
      </c>
      <c r="F2" s="17" t="s">
        <v>5</v>
      </c>
      <c r="G2" s="17" t="s">
        <v>5</v>
      </c>
      <c r="H2" s="17" t="s">
        <v>5</v>
      </c>
      <c r="I2" s="17" t="s">
        <v>5</v>
      </c>
      <c r="J2" s="17" t="s">
        <v>4</v>
      </c>
      <c r="K2" s="17" t="s">
        <v>5</v>
      </c>
      <c r="L2" s="17" t="s">
        <v>4</v>
      </c>
      <c r="M2" s="17" t="s">
        <v>5</v>
      </c>
      <c r="N2" s="17" t="s">
        <v>6</v>
      </c>
      <c r="O2" s="17" t="s">
        <v>7</v>
      </c>
      <c r="P2" s="17" t="s">
        <v>8</v>
      </c>
      <c r="Q2" s="17" t="s">
        <v>9</v>
      </c>
      <c r="R2" s="17" t="s">
        <v>9</v>
      </c>
      <c r="T2" s="18" t="s">
        <v>10</v>
      </c>
      <c r="V2" s="19">
        <f>Q96+R96</f>
        <v>47</v>
      </c>
      <c r="X2" s="18" t="s">
        <v>11</v>
      </c>
      <c r="Z2" s="18" t="s">
        <v>12</v>
      </c>
      <c r="AB2" s="18" t="s">
        <v>13</v>
      </c>
      <c r="AC2" s="18" t="s">
        <v>14</v>
      </c>
    </row>
    <row r="3" spans="2:29" ht="15">
      <c r="B3" s="17" t="s">
        <v>18</v>
      </c>
      <c r="C3" s="17" t="s">
        <v>19</v>
      </c>
      <c r="D3" s="17" t="s">
        <v>20</v>
      </c>
      <c r="E3" s="17" t="s">
        <v>21</v>
      </c>
      <c r="F3" s="17" t="s">
        <v>18</v>
      </c>
      <c r="G3" s="17" t="s">
        <v>19</v>
      </c>
      <c r="H3" s="17" t="s">
        <v>20</v>
      </c>
      <c r="I3" s="17" t="s">
        <v>21</v>
      </c>
      <c r="J3" s="17" t="s">
        <v>22</v>
      </c>
      <c r="K3" s="17" t="s">
        <v>22</v>
      </c>
      <c r="L3" s="17" t="s">
        <v>23</v>
      </c>
      <c r="M3" s="17" t="s">
        <v>24</v>
      </c>
      <c r="N3" s="17" t="s">
        <v>25</v>
      </c>
      <c r="O3" s="17" t="s">
        <v>24</v>
      </c>
      <c r="P3" s="17" t="s">
        <v>26</v>
      </c>
      <c r="Q3" s="17" t="s">
        <v>27</v>
      </c>
      <c r="R3" s="17" t="s">
        <v>28</v>
      </c>
      <c r="T3" s="18" t="s">
        <v>29</v>
      </c>
      <c r="V3" s="19">
        <f>-R96+Q96</f>
        <v>45</v>
      </c>
      <c r="W3" s="14"/>
      <c r="X3" s="16" t="s">
        <v>30</v>
      </c>
      <c r="Z3" s="18" t="s">
        <v>31</v>
      </c>
      <c r="AB3" s="18" t="s">
        <v>32</v>
      </c>
      <c r="AC3" s="18" t="s">
        <v>27</v>
      </c>
    </row>
    <row r="4" spans="1:29" ht="15">
      <c r="A4" s="20">
        <f>DATE(89,3,5)</f>
        <v>32572</v>
      </c>
      <c r="B4" s="8"/>
      <c r="C4" s="8"/>
      <c r="D4" s="8"/>
      <c r="E4" s="8"/>
      <c r="F4" s="21"/>
      <c r="G4" s="21"/>
      <c r="H4" s="21"/>
      <c r="I4" s="21"/>
      <c r="J4" s="19">
        <f aca="true" t="shared" si="0" ref="J4:J35">+B4+C4-D4-E4</f>
        <v>0</v>
      </c>
      <c r="K4" s="19">
        <f aca="true" t="shared" si="1" ref="K4:K35">+F4+G4-H4-I4</f>
        <v>0</v>
      </c>
      <c r="L4" s="19">
        <f>J4</f>
        <v>0</v>
      </c>
      <c r="M4" s="19">
        <f>K4</f>
        <v>0</v>
      </c>
      <c r="N4" s="15">
        <f aca="true" t="shared" si="2" ref="N4:N35">(+J4+K4)*($J$96/($J$96+$K$96))</f>
        <v>0</v>
      </c>
      <c r="O4" s="22">
        <f>N4</f>
        <v>0</v>
      </c>
      <c r="P4" s="15">
        <f aca="true" t="shared" si="3" ref="P4:P35">O4*100/$N$96</f>
        <v>0</v>
      </c>
      <c r="Q4" s="19">
        <f aca="true" t="shared" si="4" ref="Q4:Q35">+B4+C4+F4+G4</f>
        <v>0</v>
      </c>
      <c r="R4" s="19">
        <f aca="true" t="shared" si="5" ref="R4:R35">D4+E4+H4+I4</f>
        <v>0</v>
      </c>
      <c r="X4" s="23" t="s">
        <v>38</v>
      </c>
      <c r="Z4" s="22">
        <f>SUM(N4:N10)</f>
        <v>0</v>
      </c>
      <c r="AA4" s="15">
        <f aca="true" t="shared" si="6" ref="AA4:AA16">Z4*100/$Z$17</f>
        <v>0</v>
      </c>
      <c r="AB4" s="22">
        <f>SUM(Q4:Q10)+SUM(R4:R10)</f>
        <v>0</v>
      </c>
      <c r="AC4" s="22"/>
    </row>
    <row r="5" spans="1:29" ht="15">
      <c r="A5" s="20">
        <v>32573</v>
      </c>
      <c r="B5" s="8"/>
      <c r="C5" s="8"/>
      <c r="D5" s="8"/>
      <c r="E5" s="8"/>
      <c r="F5" s="21"/>
      <c r="G5" s="21"/>
      <c r="H5" s="21"/>
      <c r="I5" s="21"/>
      <c r="J5" s="19">
        <f t="shared" si="0"/>
        <v>0</v>
      </c>
      <c r="K5" s="19">
        <f t="shared" si="1"/>
        <v>0</v>
      </c>
      <c r="L5" s="19">
        <f aca="true" t="shared" si="7" ref="L5:M24">L4+J5</f>
        <v>0</v>
      </c>
      <c r="M5" s="19">
        <f t="shared" si="7"/>
        <v>0</v>
      </c>
      <c r="N5" s="15">
        <f t="shared" si="2"/>
        <v>0</v>
      </c>
      <c r="O5" s="22">
        <f aca="true" t="shared" si="8" ref="O5:O36">O4+N5</f>
        <v>0</v>
      </c>
      <c r="P5" s="15">
        <f t="shared" si="3"/>
        <v>0</v>
      </c>
      <c r="Q5" s="19">
        <f t="shared" si="4"/>
        <v>0</v>
      </c>
      <c r="R5" s="19">
        <f t="shared" si="5"/>
        <v>0</v>
      </c>
      <c r="T5" s="18" t="s">
        <v>39</v>
      </c>
      <c r="V5" s="19">
        <f>R96</f>
        <v>1</v>
      </c>
      <c r="W5" s="14"/>
      <c r="X5" s="14"/>
      <c r="Y5" s="24" t="s">
        <v>40</v>
      </c>
      <c r="Z5" s="22">
        <f>SUM(N11:N17)</f>
        <v>0</v>
      </c>
      <c r="AA5" s="15">
        <f t="shared" si="6"/>
        <v>0</v>
      </c>
      <c r="AB5" s="22">
        <f>SUM(Q11:Q17)+SUM(R11:R17)</f>
        <v>0</v>
      </c>
      <c r="AC5" s="22"/>
    </row>
    <row r="6" spans="1:29" ht="15">
      <c r="A6" s="20">
        <v>32574</v>
      </c>
      <c r="B6" s="8"/>
      <c r="C6" s="8"/>
      <c r="D6" s="8"/>
      <c r="E6" s="8"/>
      <c r="F6" s="21"/>
      <c r="G6" s="21"/>
      <c r="H6" s="21"/>
      <c r="I6" s="21"/>
      <c r="J6" s="19">
        <f t="shared" si="0"/>
        <v>0</v>
      </c>
      <c r="K6" s="19">
        <f t="shared" si="1"/>
        <v>0</v>
      </c>
      <c r="L6" s="19">
        <f t="shared" si="7"/>
        <v>0</v>
      </c>
      <c r="M6" s="19">
        <f t="shared" si="7"/>
        <v>0</v>
      </c>
      <c r="N6" s="15">
        <f t="shared" si="2"/>
        <v>0</v>
      </c>
      <c r="O6" s="22">
        <f t="shared" si="8"/>
        <v>0</v>
      </c>
      <c r="P6" s="15">
        <f t="shared" si="3"/>
        <v>0</v>
      </c>
      <c r="Q6" s="19">
        <f t="shared" si="4"/>
        <v>0</v>
      </c>
      <c r="R6" s="19">
        <f t="shared" si="5"/>
        <v>0</v>
      </c>
      <c r="T6" s="18" t="s">
        <v>41</v>
      </c>
      <c r="V6" s="19">
        <f>Q96</f>
        <v>46</v>
      </c>
      <c r="W6" s="14"/>
      <c r="X6" s="24" t="s">
        <v>42</v>
      </c>
      <c r="Z6" s="22">
        <f>SUM(N18:N24)</f>
        <v>0</v>
      </c>
      <c r="AA6" s="15">
        <f t="shared" si="6"/>
        <v>0</v>
      </c>
      <c r="AB6" s="22">
        <f>SUM(Q18:Q24)+SUM(R18:R24)</f>
        <v>0</v>
      </c>
      <c r="AC6" s="22"/>
    </row>
    <row r="7" spans="1:29" ht="15">
      <c r="A7" s="20">
        <v>32575</v>
      </c>
      <c r="B7" s="8"/>
      <c r="C7" s="8"/>
      <c r="D7" s="8"/>
      <c r="E7" s="8"/>
      <c r="F7" s="21"/>
      <c r="G7" s="21"/>
      <c r="H7" s="21"/>
      <c r="I7" s="21"/>
      <c r="J7" s="19">
        <f t="shared" si="0"/>
        <v>0</v>
      </c>
      <c r="K7" s="19">
        <f t="shared" si="1"/>
        <v>0</v>
      </c>
      <c r="L7" s="19">
        <f t="shared" si="7"/>
        <v>0</v>
      </c>
      <c r="M7" s="19">
        <f t="shared" si="7"/>
        <v>0</v>
      </c>
      <c r="N7" s="15">
        <f t="shared" si="2"/>
        <v>0</v>
      </c>
      <c r="O7" s="22">
        <f t="shared" si="8"/>
        <v>0</v>
      </c>
      <c r="P7" s="15">
        <f t="shared" si="3"/>
        <v>0</v>
      </c>
      <c r="Q7" s="19">
        <f t="shared" si="4"/>
        <v>0</v>
      </c>
      <c r="R7" s="19">
        <f t="shared" si="5"/>
        <v>0</v>
      </c>
      <c r="T7" s="18" t="s">
        <v>43</v>
      </c>
      <c r="V7" s="15">
        <f>V6*100/(V5+V6)</f>
        <v>97.87234042553192</v>
      </c>
      <c r="W7" s="14"/>
      <c r="Y7" s="24" t="s">
        <v>44</v>
      </c>
      <c r="Z7" s="22">
        <f>SUM(N25:N31)</f>
        <v>0</v>
      </c>
      <c r="AA7" s="15">
        <f t="shared" si="6"/>
        <v>0</v>
      </c>
      <c r="AB7" s="22">
        <f>SUM(Q25:Q31)+SUM(R25:R31)</f>
        <v>0</v>
      </c>
      <c r="AC7" s="22"/>
    </row>
    <row r="8" spans="1:29" ht="15">
      <c r="A8" s="20">
        <v>32576</v>
      </c>
      <c r="B8" s="8"/>
      <c r="C8" s="8"/>
      <c r="D8" s="8"/>
      <c r="E8" s="8"/>
      <c r="F8" s="21"/>
      <c r="G8" s="21"/>
      <c r="H8" s="21"/>
      <c r="I8" s="21"/>
      <c r="J8" s="19">
        <f t="shared" si="0"/>
        <v>0</v>
      </c>
      <c r="K8" s="19">
        <f t="shared" si="1"/>
        <v>0</v>
      </c>
      <c r="L8" s="19">
        <f t="shared" si="7"/>
        <v>0</v>
      </c>
      <c r="M8" s="19">
        <f t="shared" si="7"/>
        <v>0</v>
      </c>
      <c r="N8" s="15">
        <f t="shared" si="2"/>
        <v>0</v>
      </c>
      <c r="O8" s="22">
        <f t="shared" si="8"/>
        <v>0</v>
      </c>
      <c r="P8" s="15">
        <f t="shared" si="3"/>
        <v>0</v>
      </c>
      <c r="Q8" s="19">
        <f t="shared" si="4"/>
        <v>0</v>
      </c>
      <c r="R8" s="19">
        <f t="shared" si="5"/>
        <v>0</v>
      </c>
      <c r="W8" s="14"/>
      <c r="X8" s="24" t="s">
        <v>45</v>
      </c>
      <c r="Z8" s="22">
        <f>SUM(N32:N38)</f>
        <v>0</v>
      </c>
      <c r="AA8" s="15">
        <f t="shared" si="6"/>
        <v>0</v>
      </c>
      <c r="AB8" s="22">
        <f>SUM(Q32:Q38)+SUM(R32:R38)</f>
        <v>0</v>
      </c>
      <c r="AC8" s="22"/>
    </row>
    <row r="9" spans="1:29" ht="15">
      <c r="A9" s="20">
        <v>32577</v>
      </c>
      <c r="B9" s="8"/>
      <c r="C9" s="8"/>
      <c r="D9" s="8"/>
      <c r="E9" s="8"/>
      <c r="F9" s="21"/>
      <c r="G9" s="21"/>
      <c r="H9" s="21"/>
      <c r="I9" s="21"/>
      <c r="J9" s="19">
        <f t="shared" si="0"/>
        <v>0</v>
      </c>
      <c r="K9" s="19">
        <f t="shared" si="1"/>
        <v>0</v>
      </c>
      <c r="L9" s="19">
        <f t="shared" si="7"/>
        <v>0</v>
      </c>
      <c r="M9" s="19">
        <f t="shared" si="7"/>
        <v>0</v>
      </c>
      <c r="N9" s="15">
        <f t="shared" si="2"/>
        <v>0</v>
      </c>
      <c r="O9" s="22">
        <f t="shared" si="8"/>
        <v>0</v>
      </c>
      <c r="P9" s="15">
        <f t="shared" si="3"/>
        <v>0</v>
      </c>
      <c r="Q9" s="19">
        <f t="shared" si="4"/>
        <v>0</v>
      </c>
      <c r="R9" s="19">
        <f t="shared" si="5"/>
        <v>0</v>
      </c>
      <c r="T9" s="18" t="s">
        <v>46</v>
      </c>
      <c r="V9" s="15"/>
      <c r="W9" s="14"/>
      <c r="Y9" s="24" t="s">
        <v>47</v>
      </c>
      <c r="Z9" s="22">
        <f>SUM(N39:N45)</f>
        <v>2</v>
      </c>
      <c r="AA9" s="15">
        <f t="shared" si="6"/>
        <v>4.444444444444445</v>
      </c>
      <c r="AB9" s="22">
        <f>SUM(Q39:Q45)+SUM(R39:R45)</f>
        <v>2</v>
      </c>
      <c r="AC9" s="22">
        <f>100*SUM(Q39:Q45)/AB9</f>
        <v>100</v>
      </c>
    </row>
    <row r="10" spans="1:29" ht="15">
      <c r="A10" s="20">
        <v>32578</v>
      </c>
      <c r="B10" s="8"/>
      <c r="C10" s="8"/>
      <c r="D10" s="8"/>
      <c r="E10" s="8"/>
      <c r="F10" s="21"/>
      <c r="G10" s="21"/>
      <c r="H10" s="21"/>
      <c r="I10" s="21"/>
      <c r="J10" s="19">
        <f t="shared" si="0"/>
        <v>0</v>
      </c>
      <c r="K10" s="19">
        <f t="shared" si="1"/>
        <v>0</v>
      </c>
      <c r="L10" s="19">
        <f t="shared" si="7"/>
        <v>0</v>
      </c>
      <c r="M10" s="19">
        <f t="shared" si="7"/>
        <v>0</v>
      </c>
      <c r="N10" s="15">
        <f t="shared" si="2"/>
        <v>0</v>
      </c>
      <c r="O10" s="22">
        <f t="shared" si="8"/>
        <v>0</v>
      </c>
      <c r="P10" s="15">
        <f t="shared" si="3"/>
        <v>0</v>
      </c>
      <c r="Q10" s="19">
        <f t="shared" si="4"/>
        <v>0</v>
      </c>
      <c r="R10" s="19">
        <f t="shared" si="5"/>
        <v>0</v>
      </c>
      <c r="U10" s="18" t="s">
        <v>4</v>
      </c>
      <c r="V10" s="15" t="e">
        <f>100*(+C96/(B96+C96))</f>
        <v>#DIV/0!</v>
      </c>
      <c r="W10" s="14"/>
      <c r="X10" s="25" t="s">
        <v>48</v>
      </c>
      <c r="Z10" s="22">
        <f>SUM(N46:N52)</f>
        <v>4</v>
      </c>
      <c r="AA10" s="15">
        <f t="shared" si="6"/>
        <v>8.88888888888889</v>
      </c>
      <c r="AB10" s="22">
        <f>SUM(Q46:Q52)+SUM(R46:R52)</f>
        <v>4</v>
      </c>
      <c r="AC10" s="22">
        <f>100*SUM(Q46:Q52)/AB10</f>
        <v>100</v>
      </c>
    </row>
    <row r="11" spans="1:29" ht="15">
      <c r="A11" s="20">
        <v>32579</v>
      </c>
      <c r="B11" s="8"/>
      <c r="C11" s="8"/>
      <c r="D11" s="8"/>
      <c r="E11" s="8"/>
      <c r="F11" s="21"/>
      <c r="G11" s="21"/>
      <c r="H11" s="21"/>
      <c r="I11" s="21"/>
      <c r="J11" s="19">
        <f t="shared" si="0"/>
        <v>0</v>
      </c>
      <c r="K11" s="19">
        <f t="shared" si="1"/>
        <v>0</v>
      </c>
      <c r="L11" s="19">
        <f t="shared" si="7"/>
        <v>0</v>
      </c>
      <c r="M11" s="19">
        <f t="shared" si="7"/>
        <v>0</v>
      </c>
      <c r="N11" s="15">
        <f t="shared" si="2"/>
        <v>0</v>
      </c>
      <c r="O11" s="22">
        <f t="shared" si="8"/>
        <v>0</v>
      </c>
      <c r="P11" s="15">
        <f t="shared" si="3"/>
        <v>0</v>
      </c>
      <c r="Q11" s="19">
        <f t="shared" si="4"/>
        <v>0</v>
      </c>
      <c r="R11" s="19">
        <f t="shared" si="5"/>
        <v>0</v>
      </c>
      <c r="S11" s="18"/>
      <c r="U11" s="18" t="s">
        <v>5</v>
      </c>
      <c r="V11" s="15" t="e">
        <f>100*(+G96/(F96+G96))</f>
        <v>#DIV/0!</v>
      </c>
      <c r="W11" s="14"/>
      <c r="Y11" s="25" t="s">
        <v>49</v>
      </c>
      <c r="Z11" s="22">
        <f>SUM(N53:N59)</f>
        <v>5</v>
      </c>
      <c r="AA11" s="15">
        <f t="shared" si="6"/>
        <v>11.11111111111111</v>
      </c>
      <c r="AB11" s="22">
        <f>SUM(Q53:Q59)+SUM(R53:R59)</f>
        <v>7</v>
      </c>
      <c r="AC11" s="22">
        <f>100*SUM(Q53:Q59)/AB11</f>
        <v>85.71428571428571</v>
      </c>
    </row>
    <row r="12" spans="1:29" ht="15">
      <c r="A12" s="20">
        <v>32580</v>
      </c>
      <c r="B12" s="8"/>
      <c r="C12" s="8"/>
      <c r="D12" s="8"/>
      <c r="E12" s="8"/>
      <c r="F12" s="21"/>
      <c r="G12" s="21"/>
      <c r="H12" s="21"/>
      <c r="I12" s="21"/>
      <c r="J12" s="19">
        <f t="shared" si="0"/>
        <v>0</v>
      </c>
      <c r="K12" s="19">
        <f t="shared" si="1"/>
        <v>0</v>
      </c>
      <c r="L12" s="19">
        <f t="shared" si="7"/>
        <v>0</v>
      </c>
      <c r="M12" s="19">
        <f t="shared" si="7"/>
        <v>0</v>
      </c>
      <c r="N12" s="15">
        <f t="shared" si="2"/>
        <v>0</v>
      </c>
      <c r="O12" s="22">
        <f t="shared" si="8"/>
        <v>0</v>
      </c>
      <c r="P12" s="15">
        <f t="shared" si="3"/>
        <v>0</v>
      </c>
      <c r="Q12" s="19">
        <f t="shared" si="4"/>
        <v>0</v>
      </c>
      <c r="R12" s="19">
        <f t="shared" si="5"/>
        <v>0</v>
      </c>
      <c r="U12" s="18" t="s">
        <v>50</v>
      </c>
      <c r="V12" s="15" t="e">
        <f>100*((G96+C96)/(B96+C96+F96+G96))</f>
        <v>#DIV/0!</v>
      </c>
      <c r="W12" s="14"/>
      <c r="X12" s="25" t="s">
        <v>51</v>
      </c>
      <c r="Z12" s="22">
        <f>SUM(N60:N66)</f>
        <v>8</v>
      </c>
      <c r="AA12" s="15">
        <f t="shared" si="6"/>
        <v>17.77777777777778</v>
      </c>
      <c r="AB12" s="22">
        <f>SUM(Q60:Q66)+SUM(R60:R66)</f>
        <v>8</v>
      </c>
      <c r="AC12" s="22">
        <f>100*SUM(Q60:Q66)/AB12</f>
        <v>100</v>
      </c>
    </row>
    <row r="13" spans="1:29" ht="15">
      <c r="A13" s="20">
        <v>32581</v>
      </c>
      <c r="B13" s="8"/>
      <c r="C13" s="8"/>
      <c r="D13" s="8"/>
      <c r="E13" s="8"/>
      <c r="F13" s="21"/>
      <c r="G13" s="21"/>
      <c r="H13" s="21"/>
      <c r="I13" s="21"/>
      <c r="J13" s="19">
        <f t="shared" si="0"/>
        <v>0</v>
      </c>
      <c r="K13" s="19">
        <f t="shared" si="1"/>
        <v>0</v>
      </c>
      <c r="L13" s="19">
        <f t="shared" si="7"/>
        <v>0</v>
      </c>
      <c r="M13" s="19">
        <f t="shared" si="7"/>
        <v>0</v>
      </c>
      <c r="N13" s="15">
        <f t="shared" si="2"/>
        <v>0</v>
      </c>
      <c r="O13" s="22">
        <f t="shared" si="8"/>
        <v>0</v>
      </c>
      <c r="P13" s="15">
        <f t="shared" si="3"/>
        <v>0</v>
      </c>
      <c r="Q13" s="19">
        <f t="shared" si="4"/>
        <v>0</v>
      </c>
      <c r="R13" s="19">
        <f t="shared" si="5"/>
        <v>0</v>
      </c>
      <c r="W13" s="14"/>
      <c r="Y13" s="25" t="s">
        <v>52</v>
      </c>
      <c r="Z13" s="22">
        <f>SUM(N67:N73)</f>
        <v>8</v>
      </c>
      <c r="AA13" s="15">
        <f t="shared" si="6"/>
        <v>17.77777777777778</v>
      </c>
      <c r="AB13" s="22">
        <f>SUM(Q67:Q73)+SUM(R67:R73)</f>
        <v>8</v>
      </c>
      <c r="AC13" s="22">
        <f>100*SUM(Q67:Q73)/AB13</f>
        <v>100</v>
      </c>
    </row>
    <row r="14" spans="1:29" ht="15">
      <c r="A14" s="20">
        <v>32582</v>
      </c>
      <c r="B14" s="8"/>
      <c r="C14" s="8"/>
      <c r="D14" s="8"/>
      <c r="E14" s="8"/>
      <c r="F14" s="21"/>
      <c r="G14" s="21"/>
      <c r="H14" s="21"/>
      <c r="I14" s="21"/>
      <c r="J14" s="19">
        <f t="shared" si="0"/>
        <v>0</v>
      </c>
      <c r="K14" s="19">
        <f t="shared" si="1"/>
        <v>0</v>
      </c>
      <c r="L14" s="19">
        <f t="shared" si="7"/>
        <v>0</v>
      </c>
      <c r="M14" s="19">
        <f t="shared" si="7"/>
        <v>0</v>
      </c>
      <c r="N14" s="15">
        <f t="shared" si="2"/>
        <v>0</v>
      </c>
      <c r="O14" s="22">
        <f t="shared" si="8"/>
        <v>0</v>
      </c>
      <c r="P14" s="15">
        <f t="shared" si="3"/>
        <v>0</v>
      </c>
      <c r="Q14" s="19">
        <f t="shared" si="4"/>
        <v>0</v>
      </c>
      <c r="R14" s="19">
        <f t="shared" si="5"/>
        <v>0</v>
      </c>
      <c r="T14" s="18"/>
      <c r="W14" s="14"/>
      <c r="X14" s="25" t="s">
        <v>53</v>
      </c>
      <c r="Z14" s="22">
        <f>SUM(N74:N80)</f>
        <v>9</v>
      </c>
      <c r="AA14" s="15">
        <f t="shared" si="6"/>
        <v>20</v>
      </c>
      <c r="AB14" s="22">
        <f>SUM(Q74:Q80)+SUM(R74:R80)</f>
        <v>9</v>
      </c>
      <c r="AC14" s="22">
        <f>100*SUM(Q74:Q80)/AB14</f>
        <v>100</v>
      </c>
    </row>
    <row r="15" spans="1:29" ht="15">
      <c r="A15" s="20">
        <v>32583</v>
      </c>
      <c r="B15" s="8"/>
      <c r="C15" s="8"/>
      <c r="D15" s="8"/>
      <c r="E15" s="8"/>
      <c r="F15" s="21"/>
      <c r="G15" s="21"/>
      <c r="H15" s="21"/>
      <c r="I15" s="21"/>
      <c r="J15" s="19">
        <f t="shared" si="0"/>
        <v>0</v>
      </c>
      <c r="K15" s="19">
        <f t="shared" si="1"/>
        <v>0</v>
      </c>
      <c r="L15" s="19">
        <f t="shared" si="7"/>
        <v>0</v>
      </c>
      <c r="M15" s="19">
        <f t="shared" si="7"/>
        <v>0</v>
      </c>
      <c r="N15" s="15">
        <f t="shared" si="2"/>
        <v>0</v>
      </c>
      <c r="O15" s="22">
        <f t="shared" si="8"/>
        <v>0</v>
      </c>
      <c r="P15" s="15">
        <f t="shared" si="3"/>
        <v>0</v>
      </c>
      <c r="Q15" s="19">
        <f t="shared" si="4"/>
        <v>0</v>
      </c>
      <c r="R15" s="19">
        <f t="shared" si="5"/>
        <v>0</v>
      </c>
      <c r="T15" s="18"/>
      <c r="W15" s="14"/>
      <c r="Y15" s="25" t="s">
        <v>54</v>
      </c>
      <c r="Z15" s="22">
        <f>SUM(N81:N87)</f>
        <v>4</v>
      </c>
      <c r="AA15" s="15">
        <f t="shared" si="6"/>
        <v>8.88888888888889</v>
      </c>
      <c r="AB15" s="22">
        <f>SUM(Q81:Q87)+SUM(R81:R87)</f>
        <v>4</v>
      </c>
      <c r="AC15" s="22">
        <f>100*SUM(Q81:Q87)/AB15</f>
        <v>100</v>
      </c>
    </row>
    <row r="16" spans="1:29" ht="15">
      <c r="A16" s="20">
        <v>32584</v>
      </c>
      <c r="B16" s="8"/>
      <c r="C16" s="8"/>
      <c r="D16" s="8"/>
      <c r="E16" s="8"/>
      <c r="F16" s="21"/>
      <c r="G16" s="21"/>
      <c r="H16" s="21"/>
      <c r="I16" s="21"/>
      <c r="J16" s="19">
        <f t="shared" si="0"/>
        <v>0</v>
      </c>
      <c r="K16" s="19">
        <f t="shared" si="1"/>
        <v>0</v>
      </c>
      <c r="L16" s="19">
        <f t="shared" si="7"/>
        <v>0</v>
      </c>
      <c r="M16" s="19">
        <f t="shared" si="7"/>
        <v>0</v>
      </c>
      <c r="N16" s="15">
        <f t="shared" si="2"/>
        <v>0</v>
      </c>
      <c r="O16" s="22">
        <f t="shared" si="8"/>
        <v>0</v>
      </c>
      <c r="P16" s="15">
        <f t="shared" si="3"/>
        <v>0</v>
      </c>
      <c r="Q16" s="19">
        <f t="shared" si="4"/>
        <v>0</v>
      </c>
      <c r="R16" s="19">
        <f t="shared" si="5"/>
        <v>0</v>
      </c>
      <c r="X16" s="25" t="s">
        <v>55</v>
      </c>
      <c r="Z16" s="22">
        <f>SUM(N88:N94)</f>
        <v>5</v>
      </c>
      <c r="AA16" s="15">
        <f t="shared" si="6"/>
        <v>11.11111111111111</v>
      </c>
      <c r="AB16" s="22">
        <f>SUM(Q88:Q94)+SUM(R88:R94)</f>
        <v>5</v>
      </c>
      <c r="AC16" s="22">
        <f>100*SUM(Q88:Q94)/AB16</f>
        <v>100</v>
      </c>
    </row>
    <row r="17" spans="1:29" ht="15">
      <c r="A17" s="20">
        <v>32585</v>
      </c>
      <c r="B17" s="8"/>
      <c r="C17" s="8"/>
      <c r="D17" s="8"/>
      <c r="E17" s="8"/>
      <c r="F17" s="26"/>
      <c r="G17" s="26"/>
      <c r="H17" s="21"/>
      <c r="I17" s="21"/>
      <c r="J17" s="19">
        <f t="shared" si="0"/>
        <v>0</v>
      </c>
      <c r="K17" s="19">
        <f t="shared" si="1"/>
        <v>0</v>
      </c>
      <c r="L17" s="19">
        <f t="shared" si="7"/>
        <v>0</v>
      </c>
      <c r="M17" s="19">
        <f t="shared" si="7"/>
        <v>0</v>
      </c>
      <c r="N17" s="15">
        <f t="shared" si="2"/>
        <v>0</v>
      </c>
      <c r="O17" s="22">
        <f t="shared" si="8"/>
        <v>0</v>
      </c>
      <c r="P17" s="15">
        <f t="shared" si="3"/>
        <v>0</v>
      </c>
      <c r="Q17" s="19">
        <f t="shared" si="4"/>
        <v>0</v>
      </c>
      <c r="R17" s="19">
        <f t="shared" si="5"/>
        <v>0</v>
      </c>
      <c r="T17" s="18"/>
      <c r="X17" s="14"/>
      <c r="Y17" s="18" t="s">
        <v>56</v>
      </c>
      <c r="Z17" s="19">
        <f>SUM(Z4:Z16)</f>
        <v>45</v>
      </c>
      <c r="AA17" s="19">
        <f>SUM(AA4:AA16)</f>
        <v>100</v>
      </c>
      <c r="AB17" s="19">
        <f>SUM(AB4:AB16)</f>
        <v>47</v>
      </c>
      <c r="AC17" s="22"/>
    </row>
    <row r="18" spans="1:27" ht="15">
      <c r="A18" s="20">
        <v>32586</v>
      </c>
      <c r="B18" s="8"/>
      <c r="C18" s="8"/>
      <c r="D18" s="8"/>
      <c r="E18" s="8"/>
      <c r="F18" s="21"/>
      <c r="G18" s="21"/>
      <c r="H18" s="21"/>
      <c r="I18" s="21"/>
      <c r="J18" s="19">
        <f t="shared" si="0"/>
        <v>0</v>
      </c>
      <c r="K18" s="19">
        <f t="shared" si="1"/>
        <v>0</v>
      </c>
      <c r="L18" s="19">
        <f t="shared" si="7"/>
        <v>0</v>
      </c>
      <c r="M18" s="19">
        <f t="shared" si="7"/>
        <v>0</v>
      </c>
      <c r="N18" s="15">
        <f t="shared" si="2"/>
        <v>0</v>
      </c>
      <c r="O18" s="22">
        <f t="shared" si="8"/>
        <v>0</v>
      </c>
      <c r="P18" s="15">
        <f t="shared" si="3"/>
        <v>0</v>
      </c>
      <c r="Q18" s="19">
        <f t="shared" si="4"/>
        <v>0</v>
      </c>
      <c r="R18" s="19">
        <f t="shared" si="5"/>
        <v>0</v>
      </c>
      <c r="T18" s="18"/>
      <c r="Y18"/>
      <c r="Z18"/>
      <c r="AA18"/>
    </row>
    <row r="19" spans="1:29" ht="15">
      <c r="A19" s="20">
        <v>32587</v>
      </c>
      <c r="B19" s="8"/>
      <c r="C19" s="8"/>
      <c r="D19" s="8"/>
      <c r="E19" s="8"/>
      <c r="F19" s="21"/>
      <c r="G19" s="26"/>
      <c r="H19" s="21"/>
      <c r="I19" s="21"/>
      <c r="J19" s="19">
        <f t="shared" si="0"/>
        <v>0</v>
      </c>
      <c r="K19" s="19">
        <f t="shared" si="1"/>
        <v>0</v>
      </c>
      <c r="L19" s="19">
        <f t="shared" si="7"/>
        <v>0</v>
      </c>
      <c r="M19" s="19">
        <f t="shared" si="7"/>
        <v>0</v>
      </c>
      <c r="N19" s="15">
        <f t="shared" si="2"/>
        <v>0</v>
      </c>
      <c r="O19" s="22">
        <f t="shared" si="8"/>
        <v>0</v>
      </c>
      <c r="P19" s="15">
        <f t="shared" si="3"/>
        <v>0</v>
      </c>
      <c r="Q19" s="19">
        <f t="shared" si="4"/>
        <v>0</v>
      </c>
      <c r="R19" s="19">
        <f t="shared" si="5"/>
        <v>0</v>
      </c>
      <c r="X19" s="14"/>
      <c r="Y19" s="14"/>
      <c r="Z19" s="14"/>
      <c r="AA19" s="14"/>
      <c r="AB19" s="14"/>
      <c r="AC19" s="14"/>
    </row>
    <row r="20" spans="1:20" ht="15">
      <c r="A20" s="20">
        <v>32588</v>
      </c>
      <c r="B20" s="8"/>
      <c r="C20" s="8"/>
      <c r="D20" s="8"/>
      <c r="E20" s="8"/>
      <c r="F20" s="21"/>
      <c r="G20" s="26"/>
      <c r="H20" s="21"/>
      <c r="I20" s="21"/>
      <c r="J20" s="19">
        <f t="shared" si="0"/>
        <v>0</v>
      </c>
      <c r="K20" s="19">
        <f t="shared" si="1"/>
        <v>0</v>
      </c>
      <c r="L20" s="19">
        <f t="shared" si="7"/>
        <v>0</v>
      </c>
      <c r="M20" s="19">
        <f t="shared" si="7"/>
        <v>0</v>
      </c>
      <c r="N20" s="15">
        <f t="shared" si="2"/>
        <v>0</v>
      </c>
      <c r="O20" s="22">
        <f t="shared" si="8"/>
        <v>0</v>
      </c>
      <c r="P20" s="15">
        <f t="shared" si="3"/>
        <v>0</v>
      </c>
      <c r="Q20" s="19">
        <f t="shared" si="4"/>
        <v>0</v>
      </c>
      <c r="R20" s="19">
        <f t="shared" si="5"/>
        <v>0</v>
      </c>
      <c r="T20" s="18"/>
    </row>
    <row r="21" spans="1:25" ht="15">
      <c r="A21" s="20">
        <v>32589</v>
      </c>
      <c r="B21" s="8"/>
      <c r="C21" s="8"/>
      <c r="D21" s="8"/>
      <c r="E21" s="8"/>
      <c r="F21" s="21"/>
      <c r="G21" s="21"/>
      <c r="H21" s="21"/>
      <c r="I21" s="21"/>
      <c r="J21" s="19">
        <f t="shared" si="0"/>
        <v>0</v>
      </c>
      <c r="K21" s="19">
        <f t="shared" si="1"/>
        <v>0</v>
      </c>
      <c r="L21" s="19">
        <f t="shared" si="7"/>
        <v>0</v>
      </c>
      <c r="M21" s="19">
        <f t="shared" si="7"/>
        <v>0</v>
      </c>
      <c r="N21" s="15">
        <f t="shared" si="2"/>
        <v>0</v>
      </c>
      <c r="O21" s="22">
        <f t="shared" si="8"/>
        <v>0</v>
      </c>
      <c r="P21" s="15">
        <f t="shared" si="3"/>
        <v>0</v>
      </c>
      <c r="Q21" s="19">
        <f t="shared" si="4"/>
        <v>0</v>
      </c>
      <c r="R21" s="19">
        <f t="shared" si="5"/>
        <v>0</v>
      </c>
      <c r="T21" s="18"/>
      <c r="X21" s="14"/>
      <c r="Y21" s="14"/>
    </row>
    <row r="22" spans="1:25" ht="15">
      <c r="A22" s="20">
        <v>32590</v>
      </c>
      <c r="B22" s="8"/>
      <c r="C22" s="8"/>
      <c r="D22" s="8"/>
      <c r="E22" s="8"/>
      <c r="F22" s="26"/>
      <c r="G22" s="26"/>
      <c r="H22" s="21"/>
      <c r="I22" s="21"/>
      <c r="J22" s="19">
        <f t="shared" si="0"/>
        <v>0</v>
      </c>
      <c r="K22" s="19">
        <f t="shared" si="1"/>
        <v>0</v>
      </c>
      <c r="L22" s="19">
        <f t="shared" si="7"/>
        <v>0</v>
      </c>
      <c r="M22" s="19">
        <f t="shared" si="7"/>
        <v>0</v>
      </c>
      <c r="N22" s="15">
        <f t="shared" si="2"/>
        <v>0</v>
      </c>
      <c r="O22" s="22">
        <f t="shared" si="8"/>
        <v>0</v>
      </c>
      <c r="P22" s="15">
        <f t="shared" si="3"/>
        <v>0</v>
      </c>
      <c r="Q22" s="19">
        <f t="shared" si="4"/>
        <v>0</v>
      </c>
      <c r="R22" s="19">
        <f t="shared" si="5"/>
        <v>0</v>
      </c>
      <c r="X22" s="14"/>
      <c r="Y22" s="14"/>
    </row>
    <row r="23" spans="1:25" ht="15">
      <c r="A23" s="20">
        <v>32591</v>
      </c>
      <c r="B23" s="8"/>
      <c r="C23" s="8"/>
      <c r="D23" s="8"/>
      <c r="E23" s="8"/>
      <c r="F23" s="21"/>
      <c r="G23" s="21"/>
      <c r="H23" s="21"/>
      <c r="I23" s="21"/>
      <c r="J23" s="19">
        <f t="shared" si="0"/>
        <v>0</v>
      </c>
      <c r="K23" s="19">
        <f t="shared" si="1"/>
        <v>0</v>
      </c>
      <c r="L23" s="19">
        <f t="shared" si="7"/>
        <v>0</v>
      </c>
      <c r="M23" s="19">
        <f t="shared" si="7"/>
        <v>0</v>
      </c>
      <c r="N23" s="15">
        <f t="shared" si="2"/>
        <v>0</v>
      </c>
      <c r="O23" s="22">
        <f t="shared" si="8"/>
        <v>0</v>
      </c>
      <c r="P23" s="15">
        <f t="shared" si="3"/>
        <v>0</v>
      </c>
      <c r="Q23" s="19">
        <f t="shared" si="4"/>
        <v>0</v>
      </c>
      <c r="R23" s="19">
        <f t="shared" si="5"/>
        <v>0</v>
      </c>
      <c r="T23" s="18"/>
      <c r="X23" s="14"/>
      <c r="Y23" s="14"/>
    </row>
    <row r="24" spans="1:25" ht="15">
      <c r="A24" s="20">
        <v>32592</v>
      </c>
      <c r="B24" s="8"/>
      <c r="C24" s="8"/>
      <c r="D24" s="8"/>
      <c r="E24" s="8"/>
      <c r="F24" s="21"/>
      <c r="G24" s="26"/>
      <c r="H24" s="21"/>
      <c r="I24" s="21"/>
      <c r="J24" s="19">
        <f t="shared" si="0"/>
        <v>0</v>
      </c>
      <c r="K24" s="19">
        <f t="shared" si="1"/>
        <v>0</v>
      </c>
      <c r="L24" s="19">
        <f t="shared" si="7"/>
        <v>0</v>
      </c>
      <c r="M24" s="19">
        <f t="shared" si="7"/>
        <v>0</v>
      </c>
      <c r="N24" s="15">
        <f t="shared" si="2"/>
        <v>0</v>
      </c>
      <c r="O24" s="22">
        <f t="shared" si="8"/>
        <v>0</v>
      </c>
      <c r="P24" s="15">
        <f t="shared" si="3"/>
        <v>0</v>
      </c>
      <c r="Q24" s="19">
        <f t="shared" si="4"/>
        <v>0</v>
      </c>
      <c r="R24" s="19">
        <f t="shared" si="5"/>
        <v>0</v>
      </c>
      <c r="T24" s="18"/>
      <c r="X24" s="14"/>
      <c r="Y24" s="14"/>
    </row>
    <row r="25" spans="1:25" ht="15">
      <c r="A25" s="20">
        <v>32593</v>
      </c>
      <c r="B25" s="8"/>
      <c r="C25" s="8"/>
      <c r="D25" s="8"/>
      <c r="E25" s="8"/>
      <c r="F25" s="21"/>
      <c r="G25" s="26"/>
      <c r="H25" s="21"/>
      <c r="I25" s="21"/>
      <c r="J25" s="19">
        <f t="shared" si="0"/>
        <v>0</v>
      </c>
      <c r="K25" s="19">
        <f t="shared" si="1"/>
        <v>0</v>
      </c>
      <c r="L25" s="19">
        <f aca="true" t="shared" si="9" ref="L25:M44">L24+J25</f>
        <v>0</v>
      </c>
      <c r="M25" s="19">
        <f t="shared" si="9"/>
        <v>0</v>
      </c>
      <c r="N25" s="15">
        <f t="shared" si="2"/>
        <v>0</v>
      </c>
      <c r="O25" s="22">
        <f t="shared" si="8"/>
        <v>0</v>
      </c>
      <c r="P25" s="15">
        <f t="shared" si="3"/>
        <v>0</v>
      </c>
      <c r="Q25" s="19">
        <f t="shared" si="4"/>
        <v>0</v>
      </c>
      <c r="R25" s="19">
        <f t="shared" si="5"/>
        <v>0</v>
      </c>
      <c r="S25" s="18"/>
      <c r="X25" s="14"/>
      <c r="Y25" s="14"/>
    </row>
    <row r="26" spans="1:25" ht="15">
      <c r="A26" s="20">
        <v>32594</v>
      </c>
      <c r="B26" s="8"/>
      <c r="C26" s="8"/>
      <c r="D26" s="8"/>
      <c r="E26" s="8"/>
      <c r="F26" s="26"/>
      <c r="G26" s="26"/>
      <c r="H26" s="21"/>
      <c r="I26" s="21"/>
      <c r="J26" s="19">
        <f t="shared" si="0"/>
        <v>0</v>
      </c>
      <c r="K26" s="19">
        <f t="shared" si="1"/>
        <v>0</v>
      </c>
      <c r="L26" s="19">
        <f t="shared" si="9"/>
        <v>0</v>
      </c>
      <c r="M26" s="19">
        <f t="shared" si="9"/>
        <v>0</v>
      </c>
      <c r="N26" s="15">
        <f t="shared" si="2"/>
        <v>0</v>
      </c>
      <c r="O26" s="22">
        <f t="shared" si="8"/>
        <v>0</v>
      </c>
      <c r="P26" s="15">
        <f t="shared" si="3"/>
        <v>0</v>
      </c>
      <c r="Q26" s="19">
        <f t="shared" si="4"/>
        <v>0</v>
      </c>
      <c r="R26" s="19">
        <f t="shared" si="5"/>
        <v>0</v>
      </c>
      <c r="T26" s="18"/>
      <c r="X26" s="14"/>
      <c r="Y26" s="14"/>
    </row>
    <row r="27" spans="1:25" ht="15">
      <c r="A27" s="20">
        <v>32595</v>
      </c>
      <c r="B27" s="8"/>
      <c r="C27" s="8"/>
      <c r="D27" s="8"/>
      <c r="E27" s="8"/>
      <c r="F27" s="21"/>
      <c r="G27" s="21"/>
      <c r="H27" s="21"/>
      <c r="I27" s="21"/>
      <c r="J27" s="19">
        <f t="shared" si="0"/>
        <v>0</v>
      </c>
      <c r="K27" s="19">
        <f t="shared" si="1"/>
        <v>0</v>
      </c>
      <c r="L27" s="19">
        <f t="shared" si="9"/>
        <v>0</v>
      </c>
      <c r="M27" s="19">
        <f t="shared" si="9"/>
        <v>0</v>
      </c>
      <c r="N27" s="15">
        <f t="shared" si="2"/>
        <v>0</v>
      </c>
      <c r="O27" s="22">
        <f t="shared" si="8"/>
        <v>0</v>
      </c>
      <c r="P27" s="15">
        <f t="shared" si="3"/>
        <v>0</v>
      </c>
      <c r="Q27" s="19">
        <f t="shared" si="4"/>
        <v>0</v>
      </c>
      <c r="R27" s="19">
        <f t="shared" si="5"/>
        <v>0</v>
      </c>
      <c r="T27" s="18"/>
      <c r="X27" s="14"/>
      <c r="Y27" s="14"/>
    </row>
    <row r="28" spans="1:20" ht="15">
      <c r="A28" s="20">
        <v>32596</v>
      </c>
      <c r="B28" s="8"/>
      <c r="C28" s="8"/>
      <c r="D28" s="8"/>
      <c r="E28" s="8"/>
      <c r="F28" s="26"/>
      <c r="G28" s="26"/>
      <c r="H28" s="26"/>
      <c r="I28" s="21"/>
      <c r="J28" s="19">
        <f t="shared" si="0"/>
        <v>0</v>
      </c>
      <c r="K28" s="19">
        <f t="shared" si="1"/>
        <v>0</v>
      </c>
      <c r="L28" s="19">
        <f t="shared" si="9"/>
        <v>0</v>
      </c>
      <c r="M28" s="19">
        <f t="shared" si="9"/>
        <v>0</v>
      </c>
      <c r="N28" s="15">
        <f t="shared" si="2"/>
        <v>0</v>
      </c>
      <c r="O28" s="22">
        <f t="shared" si="8"/>
        <v>0</v>
      </c>
      <c r="P28" s="15">
        <f t="shared" si="3"/>
        <v>0</v>
      </c>
      <c r="Q28" s="19">
        <f t="shared" si="4"/>
        <v>0</v>
      </c>
      <c r="R28" s="19">
        <f t="shared" si="5"/>
        <v>0</v>
      </c>
      <c r="T28" s="18"/>
    </row>
    <row r="29" spans="1:18" ht="15">
      <c r="A29" s="20">
        <v>32597</v>
      </c>
      <c r="B29" s="8"/>
      <c r="C29" s="8"/>
      <c r="D29" s="8"/>
      <c r="E29" s="8"/>
      <c r="F29" s="21"/>
      <c r="G29" s="21"/>
      <c r="H29" s="21"/>
      <c r="I29" s="21"/>
      <c r="J29" s="19">
        <f t="shared" si="0"/>
        <v>0</v>
      </c>
      <c r="K29" s="19">
        <f t="shared" si="1"/>
        <v>0</v>
      </c>
      <c r="L29" s="19">
        <f t="shared" si="9"/>
        <v>0</v>
      </c>
      <c r="M29" s="19">
        <f t="shared" si="9"/>
        <v>0</v>
      </c>
      <c r="N29" s="15">
        <f t="shared" si="2"/>
        <v>0</v>
      </c>
      <c r="O29" s="22">
        <f t="shared" si="8"/>
        <v>0</v>
      </c>
      <c r="P29" s="15">
        <f t="shared" si="3"/>
        <v>0</v>
      </c>
      <c r="Q29" s="19">
        <f t="shared" si="4"/>
        <v>0</v>
      </c>
      <c r="R29" s="19">
        <f t="shared" si="5"/>
        <v>0</v>
      </c>
    </row>
    <row r="30" spans="1:20" ht="15">
      <c r="A30" s="20">
        <v>32598</v>
      </c>
      <c r="B30" s="8"/>
      <c r="C30" s="8"/>
      <c r="D30" s="8"/>
      <c r="E30" s="8"/>
      <c r="F30" s="21"/>
      <c r="G30" s="21"/>
      <c r="H30" s="21"/>
      <c r="I30" s="21"/>
      <c r="J30" s="19">
        <f t="shared" si="0"/>
        <v>0</v>
      </c>
      <c r="K30" s="19">
        <f t="shared" si="1"/>
        <v>0</v>
      </c>
      <c r="L30" s="19">
        <f t="shared" si="9"/>
        <v>0</v>
      </c>
      <c r="M30" s="19">
        <f t="shared" si="9"/>
        <v>0</v>
      </c>
      <c r="N30" s="15">
        <f t="shared" si="2"/>
        <v>0</v>
      </c>
      <c r="O30" s="22">
        <f t="shared" si="8"/>
        <v>0</v>
      </c>
      <c r="P30" s="15">
        <f t="shared" si="3"/>
        <v>0</v>
      </c>
      <c r="Q30" s="19">
        <f t="shared" si="4"/>
        <v>0</v>
      </c>
      <c r="R30" s="19">
        <f t="shared" si="5"/>
        <v>0</v>
      </c>
      <c r="T30" s="18"/>
    </row>
    <row r="31" spans="1:20" ht="15">
      <c r="A31" s="20">
        <v>32599</v>
      </c>
      <c r="B31" s="8"/>
      <c r="C31" s="8"/>
      <c r="D31" s="8"/>
      <c r="E31" s="8"/>
      <c r="F31" s="26"/>
      <c r="G31" s="26"/>
      <c r="H31" s="21"/>
      <c r="I31" s="26"/>
      <c r="J31" s="19">
        <f t="shared" si="0"/>
        <v>0</v>
      </c>
      <c r="K31" s="19">
        <f t="shared" si="1"/>
        <v>0</v>
      </c>
      <c r="L31" s="19">
        <f t="shared" si="9"/>
        <v>0</v>
      </c>
      <c r="M31" s="19">
        <f t="shared" si="9"/>
        <v>0</v>
      </c>
      <c r="N31" s="15">
        <f t="shared" si="2"/>
        <v>0</v>
      </c>
      <c r="O31" s="22">
        <f t="shared" si="8"/>
        <v>0</v>
      </c>
      <c r="P31" s="15">
        <f t="shared" si="3"/>
        <v>0</v>
      </c>
      <c r="Q31" s="19">
        <f t="shared" si="4"/>
        <v>0</v>
      </c>
      <c r="R31" s="19">
        <f t="shared" si="5"/>
        <v>0</v>
      </c>
      <c r="T31" s="18"/>
    </row>
    <row r="32" spans="1:18" ht="15">
      <c r="A32" s="20">
        <v>32600</v>
      </c>
      <c r="B32" s="8"/>
      <c r="C32" s="8"/>
      <c r="D32" s="8"/>
      <c r="E32" s="8"/>
      <c r="F32" s="26"/>
      <c r="G32" s="26"/>
      <c r="H32" s="21"/>
      <c r="I32" s="21"/>
      <c r="J32" s="19">
        <f t="shared" si="0"/>
        <v>0</v>
      </c>
      <c r="K32" s="19">
        <f t="shared" si="1"/>
        <v>0</v>
      </c>
      <c r="L32" s="19">
        <f t="shared" si="9"/>
        <v>0</v>
      </c>
      <c r="M32" s="19">
        <f t="shared" si="9"/>
        <v>0</v>
      </c>
      <c r="N32" s="15">
        <f t="shared" si="2"/>
        <v>0</v>
      </c>
      <c r="O32" s="22">
        <f t="shared" si="8"/>
        <v>0</v>
      </c>
      <c r="P32" s="15">
        <f t="shared" si="3"/>
        <v>0</v>
      </c>
      <c r="Q32" s="19">
        <f t="shared" si="4"/>
        <v>0</v>
      </c>
      <c r="R32" s="19">
        <f t="shared" si="5"/>
        <v>0</v>
      </c>
    </row>
    <row r="33" spans="1:18" ht="15">
      <c r="A33" s="20">
        <v>32601</v>
      </c>
      <c r="B33" s="8"/>
      <c r="C33" s="8"/>
      <c r="D33" s="8"/>
      <c r="E33" s="8"/>
      <c r="F33" s="21"/>
      <c r="G33" s="21"/>
      <c r="H33" s="21"/>
      <c r="I33" s="21"/>
      <c r="J33" s="19">
        <f t="shared" si="0"/>
        <v>0</v>
      </c>
      <c r="K33" s="19">
        <f t="shared" si="1"/>
        <v>0</v>
      </c>
      <c r="L33" s="19">
        <f t="shared" si="9"/>
        <v>0</v>
      </c>
      <c r="M33" s="19">
        <f t="shared" si="9"/>
        <v>0</v>
      </c>
      <c r="N33" s="15">
        <f t="shared" si="2"/>
        <v>0</v>
      </c>
      <c r="O33" s="22">
        <f t="shared" si="8"/>
        <v>0</v>
      </c>
      <c r="P33" s="15">
        <f t="shared" si="3"/>
        <v>0</v>
      </c>
      <c r="Q33" s="19">
        <f t="shared" si="4"/>
        <v>0</v>
      </c>
      <c r="R33" s="19">
        <f t="shared" si="5"/>
        <v>0</v>
      </c>
    </row>
    <row r="34" spans="1:18" ht="15">
      <c r="A34" s="20">
        <v>32602</v>
      </c>
      <c r="B34" s="8"/>
      <c r="C34" s="8"/>
      <c r="D34" s="8"/>
      <c r="E34" s="8"/>
      <c r="F34" s="21"/>
      <c r="G34" s="26"/>
      <c r="H34" s="21"/>
      <c r="I34" s="21"/>
      <c r="J34" s="19">
        <f t="shared" si="0"/>
        <v>0</v>
      </c>
      <c r="K34" s="19">
        <f t="shared" si="1"/>
        <v>0</v>
      </c>
      <c r="L34" s="19">
        <f t="shared" si="9"/>
        <v>0</v>
      </c>
      <c r="M34" s="19">
        <f t="shared" si="9"/>
        <v>0</v>
      </c>
      <c r="N34" s="15">
        <f t="shared" si="2"/>
        <v>0</v>
      </c>
      <c r="O34" s="22">
        <f t="shared" si="8"/>
        <v>0</v>
      </c>
      <c r="P34" s="15">
        <f t="shared" si="3"/>
        <v>0</v>
      </c>
      <c r="Q34" s="19">
        <f t="shared" si="4"/>
        <v>0</v>
      </c>
      <c r="R34" s="19">
        <f t="shared" si="5"/>
        <v>0</v>
      </c>
    </row>
    <row r="35" spans="1:18" ht="15">
      <c r="A35" s="20">
        <v>32603</v>
      </c>
      <c r="B35" s="8"/>
      <c r="C35" s="8"/>
      <c r="D35" s="8"/>
      <c r="E35" s="8"/>
      <c r="F35" s="21"/>
      <c r="G35" s="21"/>
      <c r="H35" s="21"/>
      <c r="I35" s="21"/>
      <c r="J35" s="19">
        <f t="shared" si="0"/>
        <v>0</v>
      </c>
      <c r="K35" s="19">
        <f t="shared" si="1"/>
        <v>0</v>
      </c>
      <c r="L35" s="19">
        <f t="shared" si="9"/>
        <v>0</v>
      </c>
      <c r="M35" s="19">
        <f t="shared" si="9"/>
        <v>0</v>
      </c>
      <c r="N35" s="15">
        <f t="shared" si="2"/>
        <v>0</v>
      </c>
      <c r="O35" s="22">
        <f t="shared" si="8"/>
        <v>0</v>
      </c>
      <c r="P35" s="15">
        <f t="shared" si="3"/>
        <v>0</v>
      </c>
      <c r="Q35" s="19">
        <f t="shared" si="4"/>
        <v>0</v>
      </c>
      <c r="R35" s="19">
        <f t="shared" si="5"/>
        <v>0</v>
      </c>
    </row>
    <row r="36" spans="1:18" ht="15">
      <c r="A36" s="20">
        <v>32604</v>
      </c>
      <c r="B36" s="8"/>
      <c r="C36" s="8"/>
      <c r="D36" s="8"/>
      <c r="E36" s="8"/>
      <c r="F36" s="21"/>
      <c r="G36" s="26"/>
      <c r="H36" s="21"/>
      <c r="I36" s="21"/>
      <c r="J36" s="19">
        <f aca="true" t="shared" si="10" ref="J36:J67">+B36+C36-D36-E36</f>
        <v>0</v>
      </c>
      <c r="K36" s="19">
        <f aca="true" t="shared" si="11" ref="K36:K67">+F36+G36-H36-I36</f>
        <v>0</v>
      </c>
      <c r="L36" s="19">
        <f t="shared" si="9"/>
        <v>0</v>
      </c>
      <c r="M36" s="19">
        <f t="shared" si="9"/>
        <v>0</v>
      </c>
      <c r="N36" s="15">
        <f aca="true" t="shared" si="12" ref="N36:N67">(+J36+K36)*($J$96/($J$96+$K$96))</f>
        <v>0</v>
      </c>
      <c r="O36" s="22">
        <f t="shared" si="8"/>
        <v>0</v>
      </c>
      <c r="P36" s="15">
        <f aca="true" t="shared" si="13" ref="P36:P67">O36*100/$N$96</f>
        <v>0</v>
      </c>
      <c r="Q36" s="19">
        <f aca="true" t="shared" si="14" ref="Q36:Q67">+B36+C36+F36+G36</f>
        <v>0</v>
      </c>
      <c r="R36" s="19">
        <f aca="true" t="shared" si="15" ref="R36:R67">D36+E36+H36+I36</f>
        <v>0</v>
      </c>
    </row>
    <row r="37" spans="1:18" ht="15">
      <c r="A37" s="20">
        <v>32605</v>
      </c>
      <c r="B37" s="8"/>
      <c r="C37" s="8"/>
      <c r="D37" s="8"/>
      <c r="E37" s="8"/>
      <c r="F37" s="21"/>
      <c r="G37" s="21"/>
      <c r="H37" s="21"/>
      <c r="I37" s="21"/>
      <c r="J37" s="19">
        <f t="shared" si="10"/>
        <v>0</v>
      </c>
      <c r="K37" s="19">
        <f t="shared" si="11"/>
        <v>0</v>
      </c>
      <c r="L37" s="19">
        <f t="shared" si="9"/>
        <v>0</v>
      </c>
      <c r="M37" s="19">
        <f t="shared" si="9"/>
        <v>0</v>
      </c>
      <c r="N37" s="15">
        <f t="shared" si="12"/>
        <v>0</v>
      </c>
      <c r="O37" s="22">
        <f aca="true" t="shared" si="16" ref="O37:O68">O36+N37</f>
        <v>0</v>
      </c>
      <c r="P37" s="15">
        <f t="shared" si="13"/>
        <v>0</v>
      </c>
      <c r="Q37" s="19">
        <f t="shared" si="14"/>
        <v>0</v>
      </c>
      <c r="R37" s="19">
        <f t="shared" si="15"/>
        <v>0</v>
      </c>
    </row>
    <row r="38" spans="1:18" ht="15">
      <c r="A38" s="20">
        <v>32606</v>
      </c>
      <c r="B38" s="8"/>
      <c r="C38" s="8"/>
      <c r="D38" s="8"/>
      <c r="E38" s="8"/>
      <c r="F38" s="21"/>
      <c r="G38" s="26"/>
      <c r="H38" s="21"/>
      <c r="I38" s="21"/>
      <c r="J38" s="19">
        <f t="shared" si="10"/>
        <v>0</v>
      </c>
      <c r="K38" s="19">
        <f t="shared" si="11"/>
        <v>0</v>
      </c>
      <c r="L38" s="19">
        <f t="shared" si="9"/>
        <v>0</v>
      </c>
      <c r="M38" s="19">
        <f t="shared" si="9"/>
        <v>0</v>
      </c>
      <c r="N38" s="15">
        <f t="shared" si="12"/>
        <v>0</v>
      </c>
      <c r="O38" s="22">
        <f t="shared" si="16"/>
        <v>0</v>
      </c>
      <c r="P38" s="15">
        <f t="shared" si="13"/>
        <v>0</v>
      </c>
      <c r="Q38" s="19">
        <f t="shared" si="14"/>
        <v>0</v>
      </c>
      <c r="R38" s="19">
        <f t="shared" si="15"/>
        <v>0</v>
      </c>
    </row>
    <row r="39" spans="1:19" ht="15">
      <c r="A39" s="20">
        <v>32607</v>
      </c>
      <c r="B39" s="8"/>
      <c r="C39" s="8"/>
      <c r="D39" s="8"/>
      <c r="E39" s="8"/>
      <c r="F39" s="21"/>
      <c r="G39" s="26"/>
      <c r="H39" s="26"/>
      <c r="I39" s="21"/>
      <c r="J39" s="19">
        <f t="shared" si="10"/>
        <v>0</v>
      </c>
      <c r="K39" s="19">
        <f t="shared" si="11"/>
        <v>0</v>
      </c>
      <c r="L39" s="19">
        <f t="shared" si="9"/>
        <v>0</v>
      </c>
      <c r="M39" s="19">
        <f t="shared" si="9"/>
        <v>0</v>
      </c>
      <c r="N39" s="15">
        <f t="shared" si="12"/>
        <v>0</v>
      </c>
      <c r="O39" s="22">
        <f t="shared" si="16"/>
        <v>0</v>
      </c>
      <c r="P39" s="15">
        <f t="shared" si="13"/>
        <v>0</v>
      </c>
      <c r="Q39" s="19">
        <f t="shared" si="14"/>
        <v>0</v>
      </c>
      <c r="R39" s="19">
        <f t="shared" si="15"/>
        <v>0</v>
      </c>
      <c r="S39" s="18"/>
    </row>
    <row r="40" spans="1:18" ht="15">
      <c r="A40" s="20">
        <v>32608</v>
      </c>
      <c r="B40" s="8"/>
      <c r="C40" s="8"/>
      <c r="D40" s="8"/>
      <c r="E40" s="8"/>
      <c r="F40" s="21"/>
      <c r="G40" s="21"/>
      <c r="H40" s="21"/>
      <c r="I40" s="21"/>
      <c r="J40" s="19">
        <f t="shared" si="10"/>
        <v>0</v>
      </c>
      <c r="K40" s="19">
        <f t="shared" si="11"/>
        <v>0</v>
      </c>
      <c r="L40" s="19">
        <f t="shared" si="9"/>
        <v>0</v>
      </c>
      <c r="M40" s="19">
        <f t="shared" si="9"/>
        <v>0</v>
      </c>
      <c r="N40" s="15">
        <f t="shared" si="12"/>
        <v>0</v>
      </c>
      <c r="O40" s="22">
        <f t="shared" si="16"/>
        <v>0</v>
      </c>
      <c r="P40" s="15">
        <f t="shared" si="13"/>
        <v>0</v>
      </c>
      <c r="Q40" s="19">
        <f t="shared" si="14"/>
        <v>0</v>
      </c>
      <c r="R40" s="19">
        <f t="shared" si="15"/>
        <v>0</v>
      </c>
    </row>
    <row r="41" spans="1:18" ht="15">
      <c r="A41" s="20">
        <v>32609</v>
      </c>
      <c r="B41" s="8"/>
      <c r="C41" s="8"/>
      <c r="D41" s="8"/>
      <c r="E41" s="8"/>
      <c r="F41" s="21"/>
      <c r="G41" s="26"/>
      <c r="H41" s="21"/>
      <c r="I41" s="21"/>
      <c r="J41" s="19">
        <f t="shared" si="10"/>
        <v>0</v>
      </c>
      <c r="K41" s="19">
        <f t="shared" si="11"/>
        <v>0</v>
      </c>
      <c r="L41" s="19">
        <f t="shared" si="9"/>
        <v>0</v>
      </c>
      <c r="M41" s="19">
        <f t="shared" si="9"/>
        <v>0</v>
      </c>
      <c r="N41" s="15">
        <f t="shared" si="12"/>
        <v>0</v>
      </c>
      <c r="O41" s="22">
        <f t="shared" si="16"/>
        <v>0</v>
      </c>
      <c r="P41" s="15">
        <f t="shared" si="13"/>
        <v>0</v>
      </c>
      <c r="Q41" s="19">
        <f t="shared" si="14"/>
        <v>0</v>
      </c>
      <c r="R41" s="19">
        <f t="shared" si="15"/>
        <v>0</v>
      </c>
    </row>
    <row r="42" spans="1:18" ht="15">
      <c r="A42" s="20">
        <v>32610</v>
      </c>
      <c r="B42" s="8"/>
      <c r="C42" s="8"/>
      <c r="D42" s="8"/>
      <c r="E42" s="8"/>
      <c r="F42" s="21"/>
      <c r="G42" s="21"/>
      <c r="H42" s="21"/>
      <c r="I42" s="21"/>
      <c r="J42" s="19">
        <f t="shared" si="10"/>
        <v>0</v>
      </c>
      <c r="K42" s="19">
        <f t="shared" si="11"/>
        <v>0</v>
      </c>
      <c r="L42" s="19">
        <f t="shared" si="9"/>
        <v>0</v>
      </c>
      <c r="M42" s="19">
        <f t="shared" si="9"/>
        <v>0</v>
      </c>
      <c r="N42" s="15">
        <f t="shared" si="12"/>
        <v>0</v>
      </c>
      <c r="O42" s="22">
        <f t="shared" si="16"/>
        <v>0</v>
      </c>
      <c r="P42" s="15">
        <f t="shared" si="13"/>
        <v>0</v>
      </c>
      <c r="Q42" s="19">
        <f t="shared" si="14"/>
        <v>0</v>
      </c>
      <c r="R42" s="19">
        <f t="shared" si="15"/>
        <v>0</v>
      </c>
    </row>
    <row r="43" spans="1:18" ht="15">
      <c r="A43" s="20">
        <v>32611</v>
      </c>
      <c r="B43" s="8"/>
      <c r="C43" s="9">
        <v>2</v>
      </c>
      <c r="D43" s="8"/>
      <c r="E43" s="8"/>
      <c r="F43" s="21"/>
      <c r="G43" s="21"/>
      <c r="H43" s="21"/>
      <c r="I43" s="21"/>
      <c r="J43" s="19">
        <f t="shared" si="10"/>
        <v>2</v>
      </c>
      <c r="K43" s="19">
        <f t="shared" si="11"/>
        <v>0</v>
      </c>
      <c r="L43" s="19">
        <f t="shared" si="9"/>
        <v>2</v>
      </c>
      <c r="M43" s="19">
        <f t="shared" si="9"/>
        <v>0</v>
      </c>
      <c r="N43" s="15">
        <f t="shared" si="12"/>
        <v>2</v>
      </c>
      <c r="O43" s="22">
        <f t="shared" si="16"/>
        <v>2</v>
      </c>
      <c r="P43" s="15">
        <f t="shared" si="13"/>
        <v>4.444444444444445</v>
      </c>
      <c r="Q43" s="19">
        <f t="shared" si="14"/>
        <v>2</v>
      </c>
      <c r="R43" s="19">
        <f t="shared" si="15"/>
        <v>0</v>
      </c>
    </row>
    <row r="44" spans="1:18" ht="15">
      <c r="A44" s="20">
        <v>32612</v>
      </c>
      <c r="B44" s="8"/>
      <c r="C44" s="8"/>
      <c r="D44" s="8"/>
      <c r="E44" s="8"/>
      <c r="F44" s="21"/>
      <c r="G44" s="21"/>
      <c r="H44" s="21"/>
      <c r="I44" s="21"/>
      <c r="J44" s="19">
        <f t="shared" si="10"/>
        <v>0</v>
      </c>
      <c r="K44" s="19">
        <f t="shared" si="11"/>
        <v>0</v>
      </c>
      <c r="L44" s="19">
        <f t="shared" si="9"/>
        <v>2</v>
      </c>
      <c r="M44" s="19">
        <f t="shared" si="9"/>
        <v>0</v>
      </c>
      <c r="N44" s="15">
        <f t="shared" si="12"/>
        <v>0</v>
      </c>
      <c r="O44" s="22">
        <f t="shared" si="16"/>
        <v>2</v>
      </c>
      <c r="P44" s="15">
        <f t="shared" si="13"/>
        <v>4.444444444444445</v>
      </c>
      <c r="Q44" s="19">
        <f t="shared" si="14"/>
        <v>0</v>
      </c>
      <c r="R44" s="19">
        <f t="shared" si="15"/>
        <v>0</v>
      </c>
    </row>
    <row r="45" spans="1:18" ht="15">
      <c r="A45" s="20">
        <v>32613</v>
      </c>
      <c r="B45" s="8"/>
      <c r="C45" s="8"/>
      <c r="D45" s="8"/>
      <c r="E45" s="8"/>
      <c r="F45" s="21"/>
      <c r="G45" s="26"/>
      <c r="H45" s="21"/>
      <c r="I45" s="21"/>
      <c r="J45" s="19">
        <f t="shared" si="10"/>
        <v>0</v>
      </c>
      <c r="K45" s="19">
        <f t="shared" si="11"/>
        <v>0</v>
      </c>
      <c r="L45" s="19">
        <f aca="true" t="shared" si="17" ref="L45:M64">L44+J45</f>
        <v>2</v>
      </c>
      <c r="M45" s="19">
        <f t="shared" si="17"/>
        <v>0</v>
      </c>
      <c r="N45" s="15">
        <f t="shared" si="12"/>
        <v>0</v>
      </c>
      <c r="O45" s="22">
        <f t="shared" si="16"/>
        <v>2</v>
      </c>
      <c r="P45" s="15">
        <f t="shared" si="13"/>
        <v>4.444444444444445</v>
      </c>
      <c r="Q45" s="19">
        <f t="shared" si="14"/>
        <v>0</v>
      </c>
      <c r="R45" s="19">
        <f t="shared" si="15"/>
        <v>0</v>
      </c>
    </row>
    <row r="46" spans="1:18" ht="15">
      <c r="A46" s="20">
        <v>32614</v>
      </c>
      <c r="B46" s="8"/>
      <c r="C46" s="9">
        <v>2</v>
      </c>
      <c r="D46" s="8"/>
      <c r="E46" s="8"/>
      <c r="F46" s="26"/>
      <c r="G46" s="26"/>
      <c r="H46" s="21"/>
      <c r="I46" s="21"/>
      <c r="J46" s="19">
        <f t="shared" si="10"/>
        <v>2</v>
      </c>
      <c r="K46" s="19">
        <f t="shared" si="11"/>
        <v>0</v>
      </c>
      <c r="L46" s="19">
        <f t="shared" si="17"/>
        <v>4</v>
      </c>
      <c r="M46" s="19">
        <f t="shared" si="17"/>
        <v>0</v>
      </c>
      <c r="N46" s="15">
        <f t="shared" si="12"/>
        <v>2</v>
      </c>
      <c r="O46" s="22">
        <f t="shared" si="16"/>
        <v>4</v>
      </c>
      <c r="P46" s="15">
        <f t="shared" si="13"/>
        <v>8.88888888888889</v>
      </c>
      <c r="Q46" s="19">
        <f t="shared" si="14"/>
        <v>2</v>
      </c>
      <c r="R46" s="19">
        <f t="shared" si="15"/>
        <v>0</v>
      </c>
    </row>
    <row r="47" spans="1:18" ht="15">
      <c r="A47" s="20">
        <v>32615</v>
      </c>
      <c r="B47" s="8"/>
      <c r="C47" s="8"/>
      <c r="D47" s="8"/>
      <c r="E47" s="8"/>
      <c r="F47" s="21"/>
      <c r="G47" s="21"/>
      <c r="H47" s="21"/>
      <c r="I47" s="21"/>
      <c r="J47" s="19">
        <f t="shared" si="10"/>
        <v>0</v>
      </c>
      <c r="K47" s="19">
        <f t="shared" si="11"/>
        <v>0</v>
      </c>
      <c r="L47" s="19">
        <f t="shared" si="17"/>
        <v>4</v>
      </c>
      <c r="M47" s="19">
        <f t="shared" si="17"/>
        <v>0</v>
      </c>
      <c r="N47" s="15">
        <f t="shared" si="12"/>
        <v>0</v>
      </c>
      <c r="O47" s="22">
        <f t="shared" si="16"/>
        <v>4</v>
      </c>
      <c r="P47" s="15">
        <f t="shared" si="13"/>
        <v>8.88888888888889</v>
      </c>
      <c r="Q47" s="19">
        <f t="shared" si="14"/>
        <v>0</v>
      </c>
      <c r="R47" s="19">
        <f t="shared" si="15"/>
        <v>0</v>
      </c>
    </row>
    <row r="48" spans="1:18" ht="15">
      <c r="A48" s="20">
        <v>32616</v>
      </c>
      <c r="B48" s="8"/>
      <c r="C48" s="8"/>
      <c r="D48" s="8"/>
      <c r="E48" s="8"/>
      <c r="F48" s="26"/>
      <c r="G48" s="26"/>
      <c r="H48" s="21"/>
      <c r="I48" s="21"/>
      <c r="J48" s="19">
        <f t="shared" si="10"/>
        <v>0</v>
      </c>
      <c r="K48" s="19">
        <f t="shared" si="11"/>
        <v>0</v>
      </c>
      <c r="L48" s="19">
        <f t="shared" si="17"/>
        <v>4</v>
      </c>
      <c r="M48" s="19">
        <f t="shared" si="17"/>
        <v>0</v>
      </c>
      <c r="N48" s="15">
        <f t="shared" si="12"/>
        <v>0</v>
      </c>
      <c r="O48" s="22">
        <f t="shared" si="16"/>
        <v>4</v>
      </c>
      <c r="P48" s="15">
        <f t="shared" si="13"/>
        <v>8.88888888888889</v>
      </c>
      <c r="Q48" s="19">
        <f t="shared" si="14"/>
        <v>0</v>
      </c>
      <c r="R48" s="19">
        <f t="shared" si="15"/>
        <v>0</v>
      </c>
    </row>
    <row r="49" spans="1:18" ht="15">
      <c r="A49" s="20">
        <v>32617</v>
      </c>
      <c r="B49" s="8"/>
      <c r="C49" s="8"/>
      <c r="D49" s="8"/>
      <c r="E49" s="8"/>
      <c r="F49" s="21"/>
      <c r="G49" s="21"/>
      <c r="H49" s="21"/>
      <c r="I49" s="21"/>
      <c r="J49" s="19">
        <f t="shared" si="10"/>
        <v>0</v>
      </c>
      <c r="K49" s="19">
        <f t="shared" si="11"/>
        <v>0</v>
      </c>
      <c r="L49" s="19">
        <f t="shared" si="17"/>
        <v>4</v>
      </c>
      <c r="M49" s="19">
        <f t="shared" si="17"/>
        <v>0</v>
      </c>
      <c r="N49" s="15">
        <f t="shared" si="12"/>
        <v>0</v>
      </c>
      <c r="O49" s="22">
        <f t="shared" si="16"/>
        <v>4</v>
      </c>
      <c r="P49" s="15">
        <f t="shared" si="13"/>
        <v>8.88888888888889</v>
      </c>
      <c r="Q49" s="19">
        <f t="shared" si="14"/>
        <v>0</v>
      </c>
      <c r="R49" s="19">
        <f t="shared" si="15"/>
        <v>0</v>
      </c>
    </row>
    <row r="50" spans="1:18" ht="15">
      <c r="A50" s="20">
        <v>32618</v>
      </c>
      <c r="B50" s="8"/>
      <c r="C50" s="9">
        <v>2</v>
      </c>
      <c r="D50" s="8"/>
      <c r="E50" s="8"/>
      <c r="F50" s="26"/>
      <c r="G50" s="26"/>
      <c r="H50" s="26"/>
      <c r="I50" s="21"/>
      <c r="J50" s="19">
        <f t="shared" si="10"/>
        <v>2</v>
      </c>
      <c r="K50" s="19">
        <f t="shared" si="11"/>
        <v>0</v>
      </c>
      <c r="L50" s="19">
        <f t="shared" si="17"/>
        <v>6</v>
      </c>
      <c r="M50" s="19">
        <f t="shared" si="17"/>
        <v>0</v>
      </c>
      <c r="N50" s="15">
        <f t="shared" si="12"/>
        <v>2</v>
      </c>
      <c r="O50" s="22">
        <f t="shared" si="16"/>
        <v>6</v>
      </c>
      <c r="P50" s="15">
        <f t="shared" si="13"/>
        <v>13.333333333333334</v>
      </c>
      <c r="Q50" s="19">
        <f t="shared" si="14"/>
        <v>2</v>
      </c>
      <c r="R50" s="19">
        <f t="shared" si="15"/>
        <v>0</v>
      </c>
    </row>
    <row r="51" spans="1:18" ht="15">
      <c r="A51" s="20">
        <v>32619</v>
      </c>
      <c r="B51" s="8"/>
      <c r="C51" s="8"/>
      <c r="D51" s="8"/>
      <c r="E51" s="8"/>
      <c r="F51" s="21"/>
      <c r="G51" s="21"/>
      <c r="H51" s="21"/>
      <c r="I51" s="21"/>
      <c r="J51" s="19">
        <f t="shared" si="10"/>
        <v>0</v>
      </c>
      <c r="K51" s="19">
        <f t="shared" si="11"/>
        <v>0</v>
      </c>
      <c r="L51" s="19">
        <f t="shared" si="17"/>
        <v>6</v>
      </c>
      <c r="M51" s="19">
        <f t="shared" si="17"/>
        <v>0</v>
      </c>
      <c r="N51" s="15">
        <f t="shared" si="12"/>
        <v>0</v>
      </c>
      <c r="O51" s="22">
        <f t="shared" si="16"/>
        <v>6</v>
      </c>
      <c r="P51" s="15">
        <f t="shared" si="13"/>
        <v>13.333333333333334</v>
      </c>
      <c r="Q51" s="19">
        <f t="shared" si="14"/>
        <v>0</v>
      </c>
      <c r="R51" s="19">
        <f t="shared" si="15"/>
        <v>0</v>
      </c>
    </row>
    <row r="52" spans="1:18" ht="15">
      <c r="A52" s="20">
        <v>32620</v>
      </c>
      <c r="B52" s="8"/>
      <c r="C52" s="8"/>
      <c r="D52" s="8"/>
      <c r="E52" s="8"/>
      <c r="F52" s="21"/>
      <c r="G52" s="26"/>
      <c r="H52" s="21"/>
      <c r="I52" s="21"/>
      <c r="J52" s="19">
        <f t="shared" si="10"/>
        <v>0</v>
      </c>
      <c r="K52" s="19">
        <f t="shared" si="11"/>
        <v>0</v>
      </c>
      <c r="L52" s="19">
        <f t="shared" si="17"/>
        <v>6</v>
      </c>
      <c r="M52" s="19">
        <f t="shared" si="17"/>
        <v>0</v>
      </c>
      <c r="N52" s="15">
        <f t="shared" si="12"/>
        <v>0</v>
      </c>
      <c r="O52" s="22">
        <f t="shared" si="16"/>
        <v>6</v>
      </c>
      <c r="P52" s="15">
        <f t="shared" si="13"/>
        <v>13.333333333333334</v>
      </c>
      <c r="Q52" s="19">
        <f t="shared" si="14"/>
        <v>0</v>
      </c>
      <c r="R52" s="19">
        <f t="shared" si="15"/>
        <v>0</v>
      </c>
    </row>
    <row r="53" spans="1:19" ht="15">
      <c r="A53" s="20">
        <v>32621</v>
      </c>
      <c r="B53" s="8"/>
      <c r="C53" s="8"/>
      <c r="D53" s="8"/>
      <c r="E53" s="8"/>
      <c r="F53" s="26"/>
      <c r="G53" s="26"/>
      <c r="H53" s="21"/>
      <c r="I53" s="21"/>
      <c r="J53" s="19">
        <f t="shared" si="10"/>
        <v>0</v>
      </c>
      <c r="K53" s="19">
        <f t="shared" si="11"/>
        <v>0</v>
      </c>
      <c r="L53" s="19">
        <f t="shared" si="17"/>
        <v>6</v>
      </c>
      <c r="M53" s="19">
        <f t="shared" si="17"/>
        <v>0</v>
      </c>
      <c r="N53" s="15">
        <f t="shared" si="12"/>
        <v>0</v>
      </c>
      <c r="O53" s="22">
        <f t="shared" si="16"/>
        <v>6</v>
      </c>
      <c r="P53" s="15">
        <f t="shared" si="13"/>
        <v>13.333333333333334</v>
      </c>
      <c r="Q53" s="19">
        <f t="shared" si="14"/>
        <v>0</v>
      </c>
      <c r="R53" s="19">
        <f t="shared" si="15"/>
        <v>0</v>
      </c>
      <c r="S53" s="18"/>
    </row>
    <row r="54" spans="1:18" ht="15">
      <c r="A54" s="20">
        <v>32622</v>
      </c>
      <c r="B54" s="8"/>
      <c r="C54" s="8"/>
      <c r="D54" s="8"/>
      <c r="E54" s="8"/>
      <c r="F54" s="21"/>
      <c r="G54" s="21"/>
      <c r="H54" s="21"/>
      <c r="I54" s="21"/>
      <c r="J54" s="19">
        <f t="shared" si="10"/>
        <v>0</v>
      </c>
      <c r="K54" s="19">
        <f t="shared" si="11"/>
        <v>0</v>
      </c>
      <c r="L54" s="19">
        <f t="shared" si="17"/>
        <v>6</v>
      </c>
      <c r="M54" s="19">
        <f t="shared" si="17"/>
        <v>0</v>
      </c>
      <c r="N54" s="15">
        <f t="shared" si="12"/>
        <v>0</v>
      </c>
      <c r="O54" s="22">
        <f t="shared" si="16"/>
        <v>6</v>
      </c>
      <c r="P54" s="15">
        <f t="shared" si="13"/>
        <v>13.333333333333334</v>
      </c>
      <c r="Q54" s="19">
        <f t="shared" si="14"/>
        <v>0</v>
      </c>
      <c r="R54" s="19">
        <f t="shared" si="15"/>
        <v>0</v>
      </c>
    </row>
    <row r="55" spans="1:18" ht="15">
      <c r="A55" s="20">
        <v>32623</v>
      </c>
      <c r="B55" s="9">
        <v>1</v>
      </c>
      <c r="C55" s="9">
        <v>3</v>
      </c>
      <c r="D55" s="9">
        <v>1</v>
      </c>
      <c r="E55" s="8"/>
      <c r="F55" s="26"/>
      <c r="G55" s="26"/>
      <c r="H55" s="26"/>
      <c r="I55" s="21"/>
      <c r="J55" s="19">
        <f t="shared" si="10"/>
        <v>3</v>
      </c>
      <c r="K55" s="19">
        <f t="shared" si="11"/>
        <v>0</v>
      </c>
      <c r="L55" s="19">
        <f t="shared" si="17"/>
        <v>9</v>
      </c>
      <c r="M55" s="19">
        <f t="shared" si="17"/>
        <v>0</v>
      </c>
      <c r="N55" s="15">
        <f t="shared" si="12"/>
        <v>3</v>
      </c>
      <c r="O55" s="22">
        <f t="shared" si="16"/>
        <v>9</v>
      </c>
      <c r="P55" s="15">
        <f t="shared" si="13"/>
        <v>20</v>
      </c>
      <c r="Q55" s="19">
        <f t="shared" si="14"/>
        <v>4</v>
      </c>
      <c r="R55" s="19">
        <f t="shared" si="15"/>
        <v>1</v>
      </c>
    </row>
    <row r="56" spans="1:18" ht="15">
      <c r="A56" s="20">
        <v>32624</v>
      </c>
      <c r="B56" s="8"/>
      <c r="C56" s="8"/>
      <c r="D56" s="8"/>
      <c r="E56" s="8"/>
      <c r="F56" s="21"/>
      <c r="G56" s="21"/>
      <c r="H56" s="21"/>
      <c r="I56" s="21"/>
      <c r="J56" s="19">
        <f t="shared" si="10"/>
        <v>0</v>
      </c>
      <c r="K56" s="19">
        <f t="shared" si="11"/>
        <v>0</v>
      </c>
      <c r="L56" s="19">
        <f t="shared" si="17"/>
        <v>9</v>
      </c>
      <c r="M56" s="19">
        <f t="shared" si="17"/>
        <v>0</v>
      </c>
      <c r="N56" s="15">
        <f t="shared" si="12"/>
        <v>0</v>
      </c>
      <c r="O56" s="22">
        <f t="shared" si="16"/>
        <v>9</v>
      </c>
      <c r="P56" s="15">
        <f t="shared" si="13"/>
        <v>20</v>
      </c>
      <c r="Q56" s="19">
        <f t="shared" si="14"/>
        <v>0</v>
      </c>
      <c r="R56" s="19">
        <f t="shared" si="15"/>
        <v>0</v>
      </c>
    </row>
    <row r="57" spans="1:18" ht="15">
      <c r="A57" s="20">
        <v>32625</v>
      </c>
      <c r="B57" s="8"/>
      <c r="C57" s="9">
        <v>1</v>
      </c>
      <c r="D57" s="8"/>
      <c r="E57" s="8"/>
      <c r="F57" s="26"/>
      <c r="G57" s="26"/>
      <c r="H57" s="21"/>
      <c r="I57" s="26"/>
      <c r="J57" s="19">
        <f t="shared" si="10"/>
        <v>1</v>
      </c>
      <c r="K57" s="19">
        <f t="shared" si="11"/>
        <v>0</v>
      </c>
      <c r="L57" s="19">
        <f t="shared" si="17"/>
        <v>10</v>
      </c>
      <c r="M57" s="19">
        <f t="shared" si="17"/>
        <v>0</v>
      </c>
      <c r="N57" s="15">
        <f t="shared" si="12"/>
        <v>1</v>
      </c>
      <c r="O57" s="22">
        <f t="shared" si="16"/>
        <v>10</v>
      </c>
      <c r="P57" s="15">
        <f t="shared" si="13"/>
        <v>22.22222222222222</v>
      </c>
      <c r="Q57" s="19">
        <f t="shared" si="14"/>
        <v>1</v>
      </c>
      <c r="R57" s="19">
        <f t="shared" si="15"/>
        <v>0</v>
      </c>
    </row>
    <row r="58" spans="1:18" ht="15">
      <c r="A58" s="20">
        <v>32626</v>
      </c>
      <c r="B58" s="8"/>
      <c r="C58" s="8"/>
      <c r="D58" s="8"/>
      <c r="E58" s="8"/>
      <c r="F58" s="21"/>
      <c r="G58" s="21"/>
      <c r="H58" s="21"/>
      <c r="I58" s="21"/>
      <c r="J58" s="19">
        <f t="shared" si="10"/>
        <v>0</v>
      </c>
      <c r="K58" s="19">
        <f t="shared" si="11"/>
        <v>0</v>
      </c>
      <c r="L58" s="19">
        <f t="shared" si="17"/>
        <v>10</v>
      </c>
      <c r="M58" s="19">
        <f t="shared" si="17"/>
        <v>0</v>
      </c>
      <c r="N58" s="15">
        <f t="shared" si="12"/>
        <v>0</v>
      </c>
      <c r="O58" s="22">
        <f t="shared" si="16"/>
        <v>10</v>
      </c>
      <c r="P58" s="15">
        <f t="shared" si="13"/>
        <v>22.22222222222222</v>
      </c>
      <c r="Q58" s="19">
        <f t="shared" si="14"/>
        <v>0</v>
      </c>
      <c r="R58" s="19">
        <f t="shared" si="15"/>
        <v>0</v>
      </c>
    </row>
    <row r="59" spans="1:18" ht="15">
      <c r="A59" s="20">
        <v>32627</v>
      </c>
      <c r="B59" s="8"/>
      <c r="C59" s="9">
        <v>1</v>
      </c>
      <c r="D59" s="8"/>
      <c r="E59" s="8"/>
      <c r="F59" s="21"/>
      <c r="G59" s="26"/>
      <c r="H59" s="21"/>
      <c r="I59" s="21"/>
      <c r="J59" s="19">
        <f t="shared" si="10"/>
        <v>1</v>
      </c>
      <c r="K59" s="19">
        <f t="shared" si="11"/>
        <v>0</v>
      </c>
      <c r="L59" s="19">
        <f t="shared" si="17"/>
        <v>11</v>
      </c>
      <c r="M59" s="19">
        <f t="shared" si="17"/>
        <v>0</v>
      </c>
      <c r="N59" s="15">
        <f t="shared" si="12"/>
        <v>1</v>
      </c>
      <c r="O59" s="22">
        <f t="shared" si="16"/>
        <v>11</v>
      </c>
      <c r="P59" s="15">
        <f t="shared" si="13"/>
        <v>24.444444444444443</v>
      </c>
      <c r="Q59" s="19">
        <f t="shared" si="14"/>
        <v>1</v>
      </c>
      <c r="R59" s="19">
        <f t="shared" si="15"/>
        <v>0</v>
      </c>
    </row>
    <row r="60" spans="1:18" ht="15">
      <c r="A60" s="20">
        <v>32628</v>
      </c>
      <c r="B60" s="8"/>
      <c r="C60" s="8"/>
      <c r="D60" s="8"/>
      <c r="E60" s="8"/>
      <c r="F60" s="21"/>
      <c r="G60" s="21"/>
      <c r="H60" s="21"/>
      <c r="I60" s="21"/>
      <c r="J60" s="19">
        <f t="shared" si="10"/>
        <v>0</v>
      </c>
      <c r="K60" s="19">
        <f t="shared" si="11"/>
        <v>0</v>
      </c>
      <c r="L60" s="19">
        <f t="shared" si="17"/>
        <v>11</v>
      </c>
      <c r="M60" s="19">
        <f t="shared" si="17"/>
        <v>0</v>
      </c>
      <c r="N60" s="15">
        <f t="shared" si="12"/>
        <v>0</v>
      </c>
      <c r="O60" s="22">
        <f t="shared" si="16"/>
        <v>11</v>
      </c>
      <c r="P60" s="15">
        <f t="shared" si="13"/>
        <v>24.444444444444443</v>
      </c>
      <c r="Q60" s="19">
        <f t="shared" si="14"/>
        <v>0</v>
      </c>
      <c r="R60" s="19">
        <f t="shared" si="15"/>
        <v>0</v>
      </c>
    </row>
    <row r="61" spans="1:18" ht="15">
      <c r="A61" s="20">
        <v>32629</v>
      </c>
      <c r="B61" s="8"/>
      <c r="C61" s="8"/>
      <c r="D61" s="8"/>
      <c r="E61" s="8"/>
      <c r="F61" s="21"/>
      <c r="G61" s="26"/>
      <c r="H61" s="21"/>
      <c r="I61" s="21"/>
      <c r="J61" s="19">
        <f t="shared" si="10"/>
        <v>0</v>
      </c>
      <c r="K61" s="19">
        <f t="shared" si="11"/>
        <v>0</v>
      </c>
      <c r="L61" s="19">
        <f t="shared" si="17"/>
        <v>11</v>
      </c>
      <c r="M61" s="19">
        <f t="shared" si="17"/>
        <v>0</v>
      </c>
      <c r="N61" s="15">
        <f t="shared" si="12"/>
        <v>0</v>
      </c>
      <c r="O61" s="22">
        <f t="shared" si="16"/>
        <v>11</v>
      </c>
      <c r="P61" s="15">
        <f t="shared" si="13"/>
        <v>24.444444444444443</v>
      </c>
      <c r="Q61" s="19">
        <f t="shared" si="14"/>
        <v>0</v>
      </c>
      <c r="R61" s="19">
        <f t="shared" si="15"/>
        <v>0</v>
      </c>
    </row>
    <row r="62" spans="1:18" ht="15">
      <c r="A62" s="20">
        <v>32630</v>
      </c>
      <c r="B62" s="9">
        <v>2</v>
      </c>
      <c r="C62" s="9">
        <v>3</v>
      </c>
      <c r="D62" s="8"/>
      <c r="E62" s="8"/>
      <c r="F62" s="21"/>
      <c r="G62" s="21"/>
      <c r="H62" s="21"/>
      <c r="I62" s="21"/>
      <c r="J62" s="19">
        <f t="shared" si="10"/>
        <v>5</v>
      </c>
      <c r="K62" s="19">
        <f t="shared" si="11"/>
        <v>0</v>
      </c>
      <c r="L62" s="19">
        <f t="shared" si="17"/>
        <v>16</v>
      </c>
      <c r="M62" s="19">
        <f t="shared" si="17"/>
        <v>0</v>
      </c>
      <c r="N62" s="15">
        <f t="shared" si="12"/>
        <v>5</v>
      </c>
      <c r="O62" s="22">
        <f t="shared" si="16"/>
        <v>16</v>
      </c>
      <c r="P62" s="15">
        <f t="shared" si="13"/>
        <v>35.55555555555556</v>
      </c>
      <c r="Q62" s="19">
        <f t="shared" si="14"/>
        <v>5</v>
      </c>
      <c r="R62" s="19">
        <f t="shared" si="15"/>
        <v>0</v>
      </c>
    </row>
    <row r="63" spans="1:18" ht="15">
      <c r="A63" s="20">
        <v>32631</v>
      </c>
      <c r="B63" s="8"/>
      <c r="C63" s="8"/>
      <c r="D63" s="8"/>
      <c r="E63" s="8"/>
      <c r="F63" s="26"/>
      <c r="G63" s="26"/>
      <c r="H63" s="21"/>
      <c r="I63" s="26"/>
      <c r="J63" s="19">
        <f t="shared" si="10"/>
        <v>0</v>
      </c>
      <c r="K63" s="19">
        <f t="shared" si="11"/>
        <v>0</v>
      </c>
      <c r="L63" s="19">
        <f t="shared" si="17"/>
        <v>16</v>
      </c>
      <c r="M63" s="19">
        <f t="shared" si="17"/>
        <v>0</v>
      </c>
      <c r="N63" s="15">
        <f t="shared" si="12"/>
        <v>0</v>
      </c>
      <c r="O63" s="22">
        <f t="shared" si="16"/>
        <v>16</v>
      </c>
      <c r="P63" s="15">
        <f t="shared" si="13"/>
        <v>35.55555555555556</v>
      </c>
      <c r="Q63" s="19">
        <f t="shared" si="14"/>
        <v>0</v>
      </c>
      <c r="R63" s="19">
        <f t="shared" si="15"/>
        <v>0</v>
      </c>
    </row>
    <row r="64" spans="1:18" ht="15">
      <c r="A64" s="20">
        <v>32632</v>
      </c>
      <c r="B64" s="8"/>
      <c r="C64" s="9">
        <v>3</v>
      </c>
      <c r="D64" s="8"/>
      <c r="E64" s="8"/>
      <c r="F64" s="26"/>
      <c r="G64" s="26"/>
      <c r="H64" s="21"/>
      <c r="I64" s="26"/>
      <c r="J64" s="19">
        <f t="shared" si="10"/>
        <v>3</v>
      </c>
      <c r="K64" s="19">
        <f t="shared" si="11"/>
        <v>0</v>
      </c>
      <c r="L64" s="19">
        <f t="shared" si="17"/>
        <v>19</v>
      </c>
      <c r="M64" s="19">
        <f t="shared" si="17"/>
        <v>0</v>
      </c>
      <c r="N64" s="15">
        <f t="shared" si="12"/>
        <v>3</v>
      </c>
      <c r="O64" s="22">
        <f t="shared" si="16"/>
        <v>19</v>
      </c>
      <c r="P64" s="15">
        <f t="shared" si="13"/>
        <v>42.22222222222222</v>
      </c>
      <c r="Q64" s="19">
        <f t="shared" si="14"/>
        <v>3</v>
      </c>
      <c r="R64" s="19">
        <f t="shared" si="15"/>
        <v>0</v>
      </c>
    </row>
    <row r="65" spans="1:18" ht="15">
      <c r="A65" s="20">
        <v>32633</v>
      </c>
      <c r="B65" s="8"/>
      <c r="C65" s="8"/>
      <c r="D65" s="8"/>
      <c r="E65" s="8"/>
      <c r="F65" s="21"/>
      <c r="G65" s="21"/>
      <c r="H65" s="21"/>
      <c r="I65" s="21"/>
      <c r="J65" s="19">
        <f t="shared" si="10"/>
        <v>0</v>
      </c>
      <c r="K65" s="19">
        <f t="shared" si="11"/>
        <v>0</v>
      </c>
      <c r="L65" s="19">
        <f aca="true" t="shared" si="18" ref="L65:M84">L64+J65</f>
        <v>19</v>
      </c>
      <c r="M65" s="19">
        <f t="shared" si="18"/>
        <v>0</v>
      </c>
      <c r="N65" s="15">
        <f t="shared" si="12"/>
        <v>0</v>
      </c>
      <c r="O65" s="22">
        <f t="shared" si="16"/>
        <v>19</v>
      </c>
      <c r="P65" s="15">
        <f t="shared" si="13"/>
        <v>42.22222222222222</v>
      </c>
      <c r="Q65" s="19">
        <f t="shared" si="14"/>
        <v>0</v>
      </c>
      <c r="R65" s="19">
        <f t="shared" si="15"/>
        <v>0</v>
      </c>
    </row>
    <row r="66" spans="1:18" ht="15">
      <c r="A66" s="20">
        <v>32634</v>
      </c>
      <c r="B66" s="8"/>
      <c r="C66" s="8"/>
      <c r="D66" s="8"/>
      <c r="E66" s="8"/>
      <c r="F66" s="26"/>
      <c r="G66" s="26"/>
      <c r="H66" s="21"/>
      <c r="I66" s="21"/>
      <c r="J66" s="19">
        <f t="shared" si="10"/>
        <v>0</v>
      </c>
      <c r="K66" s="19">
        <f t="shared" si="11"/>
        <v>0</v>
      </c>
      <c r="L66" s="19">
        <f t="shared" si="18"/>
        <v>19</v>
      </c>
      <c r="M66" s="19">
        <f t="shared" si="18"/>
        <v>0</v>
      </c>
      <c r="N66" s="15">
        <f t="shared" si="12"/>
        <v>0</v>
      </c>
      <c r="O66" s="22">
        <f t="shared" si="16"/>
        <v>19</v>
      </c>
      <c r="P66" s="15">
        <f t="shared" si="13"/>
        <v>42.22222222222222</v>
      </c>
      <c r="Q66" s="19">
        <f t="shared" si="14"/>
        <v>0</v>
      </c>
      <c r="R66" s="19">
        <f t="shared" si="15"/>
        <v>0</v>
      </c>
    </row>
    <row r="67" spans="1:19" ht="15">
      <c r="A67" s="20">
        <v>32635</v>
      </c>
      <c r="B67" s="8"/>
      <c r="C67" s="9">
        <v>2</v>
      </c>
      <c r="D67" s="8"/>
      <c r="E67" s="8"/>
      <c r="F67" s="21"/>
      <c r="G67" s="21"/>
      <c r="H67" s="21"/>
      <c r="I67" s="21"/>
      <c r="J67" s="19">
        <f t="shared" si="10"/>
        <v>2</v>
      </c>
      <c r="K67" s="19">
        <f t="shared" si="11"/>
        <v>0</v>
      </c>
      <c r="L67" s="19">
        <f t="shared" si="18"/>
        <v>21</v>
      </c>
      <c r="M67" s="19">
        <f t="shared" si="18"/>
        <v>0</v>
      </c>
      <c r="N67" s="15">
        <f t="shared" si="12"/>
        <v>2</v>
      </c>
      <c r="O67" s="22">
        <f t="shared" si="16"/>
        <v>21</v>
      </c>
      <c r="P67" s="15">
        <f t="shared" si="13"/>
        <v>46.666666666666664</v>
      </c>
      <c r="Q67" s="19">
        <f t="shared" si="14"/>
        <v>2</v>
      </c>
      <c r="R67" s="19">
        <f t="shared" si="15"/>
        <v>0</v>
      </c>
      <c r="S67" s="18"/>
    </row>
    <row r="68" spans="1:18" ht="15">
      <c r="A68" s="20">
        <v>32636</v>
      </c>
      <c r="B68" s="8"/>
      <c r="C68" s="8"/>
      <c r="D68" s="8"/>
      <c r="E68" s="8"/>
      <c r="F68" s="21"/>
      <c r="G68" s="26"/>
      <c r="H68" s="21"/>
      <c r="I68" s="26"/>
      <c r="J68" s="19">
        <f aca="true" t="shared" si="19" ref="J68:J94">+B68+C68-D68-E68</f>
        <v>0</v>
      </c>
      <c r="K68" s="19">
        <f aca="true" t="shared" si="20" ref="K68:K94">+F68+G68-H68-I68</f>
        <v>0</v>
      </c>
      <c r="L68" s="19">
        <f t="shared" si="18"/>
        <v>21</v>
      </c>
      <c r="M68" s="19">
        <f t="shared" si="18"/>
        <v>0</v>
      </c>
      <c r="N68" s="15">
        <f aca="true" t="shared" si="21" ref="N68:N94">(+J68+K68)*($J$96/($J$96+$K$96))</f>
        <v>0</v>
      </c>
      <c r="O68" s="22">
        <f t="shared" si="16"/>
        <v>21</v>
      </c>
      <c r="P68" s="15">
        <f aca="true" t="shared" si="22" ref="P68:P94">O68*100/$N$96</f>
        <v>46.666666666666664</v>
      </c>
      <c r="Q68" s="19">
        <f aca="true" t="shared" si="23" ref="Q68:Q94">+B68+C68+F68+G68</f>
        <v>0</v>
      </c>
      <c r="R68" s="19">
        <f aca="true" t="shared" si="24" ref="R68:R94">D68+E68+H68+I68</f>
        <v>0</v>
      </c>
    </row>
    <row r="69" spans="1:18" ht="15">
      <c r="A69" s="20">
        <v>32637</v>
      </c>
      <c r="B69" s="8"/>
      <c r="C69" s="8"/>
      <c r="D69" s="8"/>
      <c r="E69" s="8"/>
      <c r="F69" s="21"/>
      <c r="G69" s="21"/>
      <c r="H69" s="21"/>
      <c r="I69" s="21"/>
      <c r="J69" s="19">
        <f t="shared" si="19"/>
        <v>0</v>
      </c>
      <c r="K69" s="19">
        <f t="shared" si="20"/>
        <v>0</v>
      </c>
      <c r="L69" s="19">
        <f t="shared" si="18"/>
        <v>21</v>
      </c>
      <c r="M69" s="19">
        <f t="shared" si="18"/>
        <v>0</v>
      </c>
      <c r="N69" s="15">
        <f t="shared" si="21"/>
        <v>0</v>
      </c>
      <c r="O69" s="22">
        <f aca="true" t="shared" si="25" ref="O69:O94">O68+N69</f>
        <v>21</v>
      </c>
      <c r="P69" s="15">
        <f t="shared" si="22"/>
        <v>46.666666666666664</v>
      </c>
      <c r="Q69" s="19">
        <f t="shared" si="23"/>
        <v>0</v>
      </c>
      <c r="R69" s="19">
        <f t="shared" si="24"/>
        <v>0</v>
      </c>
    </row>
    <row r="70" spans="1:18" ht="15">
      <c r="A70" s="20">
        <v>32638</v>
      </c>
      <c r="B70" s="8"/>
      <c r="C70" s="8"/>
      <c r="D70" s="8"/>
      <c r="E70" s="8"/>
      <c r="F70" s="21"/>
      <c r="G70" s="21"/>
      <c r="H70" s="21"/>
      <c r="I70" s="21"/>
      <c r="J70" s="19">
        <f t="shared" si="19"/>
        <v>0</v>
      </c>
      <c r="K70" s="19">
        <f t="shared" si="20"/>
        <v>0</v>
      </c>
      <c r="L70" s="19">
        <f t="shared" si="18"/>
        <v>21</v>
      </c>
      <c r="M70" s="19">
        <f t="shared" si="18"/>
        <v>0</v>
      </c>
      <c r="N70" s="15">
        <f t="shared" si="21"/>
        <v>0</v>
      </c>
      <c r="O70" s="22">
        <f t="shared" si="25"/>
        <v>21</v>
      </c>
      <c r="P70" s="15">
        <f t="shared" si="22"/>
        <v>46.666666666666664</v>
      </c>
      <c r="Q70" s="19">
        <f t="shared" si="23"/>
        <v>0</v>
      </c>
      <c r="R70" s="19">
        <f t="shared" si="24"/>
        <v>0</v>
      </c>
    </row>
    <row r="71" spans="1:18" ht="15">
      <c r="A71" s="20">
        <v>32639</v>
      </c>
      <c r="B71" s="9">
        <v>1</v>
      </c>
      <c r="C71" s="9">
        <v>5</v>
      </c>
      <c r="D71" s="8"/>
      <c r="E71" s="8"/>
      <c r="F71" s="21"/>
      <c r="G71" s="26"/>
      <c r="H71" s="21"/>
      <c r="I71" s="21"/>
      <c r="J71" s="19">
        <f t="shared" si="19"/>
        <v>6</v>
      </c>
      <c r="K71" s="19">
        <f t="shared" si="20"/>
        <v>0</v>
      </c>
      <c r="L71" s="19">
        <f t="shared" si="18"/>
        <v>27</v>
      </c>
      <c r="M71" s="19">
        <f t="shared" si="18"/>
        <v>0</v>
      </c>
      <c r="N71" s="15">
        <f t="shared" si="21"/>
        <v>6</v>
      </c>
      <c r="O71" s="22">
        <f t="shared" si="25"/>
        <v>27</v>
      </c>
      <c r="P71" s="15">
        <f t="shared" si="22"/>
        <v>60</v>
      </c>
      <c r="Q71" s="19">
        <f t="shared" si="23"/>
        <v>6</v>
      </c>
      <c r="R71" s="19">
        <f t="shared" si="24"/>
        <v>0</v>
      </c>
    </row>
    <row r="72" spans="1:18" ht="15">
      <c r="A72" s="20">
        <v>32640</v>
      </c>
      <c r="B72" s="8"/>
      <c r="C72" s="8"/>
      <c r="D72" s="8"/>
      <c r="E72" s="8"/>
      <c r="F72" s="21"/>
      <c r="G72" s="21"/>
      <c r="H72" s="21"/>
      <c r="I72" s="21"/>
      <c r="J72" s="19">
        <f t="shared" si="19"/>
        <v>0</v>
      </c>
      <c r="K72" s="19">
        <f t="shared" si="20"/>
        <v>0</v>
      </c>
      <c r="L72" s="19">
        <f t="shared" si="18"/>
        <v>27</v>
      </c>
      <c r="M72" s="19">
        <f t="shared" si="18"/>
        <v>0</v>
      </c>
      <c r="N72" s="15">
        <f t="shared" si="21"/>
        <v>0</v>
      </c>
      <c r="O72" s="22">
        <f t="shared" si="25"/>
        <v>27</v>
      </c>
      <c r="P72" s="15">
        <f t="shared" si="22"/>
        <v>60</v>
      </c>
      <c r="Q72" s="19">
        <f t="shared" si="23"/>
        <v>0</v>
      </c>
      <c r="R72" s="19">
        <f t="shared" si="24"/>
        <v>0</v>
      </c>
    </row>
    <row r="73" spans="1:18" ht="15">
      <c r="A73" s="20">
        <v>32641</v>
      </c>
      <c r="B73" s="8"/>
      <c r="C73" s="8"/>
      <c r="D73" s="8"/>
      <c r="E73" s="8"/>
      <c r="F73" s="21"/>
      <c r="G73" s="26"/>
      <c r="H73" s="21"/>
      <c r="I73" s="21"/>
      <c r="J73" s="19">
        <f t="shared" si="19"/>
        <v>0</v>
      </c>
      <c r="K73" s="19">
        <f t="shared" si="20"/>
        <v>0</v>
      </c>
      <c r="L73" s="19">
        <f t="shared" si="18"/>
        <v>27</v>
      </c>
      <c r="M73" s="19">
        <f t="shared" si="18"/>
        <v>0</v>
      </c>
      <c r="N73" s="15">
        <f t="shared" si="21"/>
        <v>0</v>
      </c>
      <c r="O73" s="22">
        <f t="shared" si="25"/>
        <v>27</v>
      </c>
      <c r="P73" s="15">
        <f t="shared" si="22"/>
        <v>60</v>
      </c>
      <c r="Q73" s="19">
        <f t="shared" si="23"/>
        <v>0</v>
      </c>
      <c r="R73" s="19">
        <f t="shared" si="24"/>
        <v>0</v>
      </c>
    </row>
    <row r="74" spans="1:18" ht="15">
      <c r="A74" s="20">
        <v>32642</v>
      </c>
      <c r="B74" s="8"/>
      <c r="C74" s="9">
        <v>2</v>
      </c>
      <c r="D74" s="8"/>
      <c r="E74" s="8"/>
      <c r="F74" s="21"/>
      <c r="G74" s="21"/>
      <c r="H74" s="21"/>
      <c r="I74" s="21"/>
      <c r="J74" s="19">
        <f t="shared" si="19"/>
        <v>2</v>
      </c>
      <c r="K74" s="19">
        <f t="shared" si="20"/>
        <v>0</v>
      </c>
      <c r="L74" s="19">
        <f t="shared" si="18"/>
        <v>29</v>
      </c>
      <c r="M74" s="19">
        <f t="shared" si="18"/>
        <v>0</v>
      </c>
      <c r="N74" s="15">
        <f t="shared" si="21"/>
        <v>2</v>
      </c>
      <c r="O74" s="22">
        <f t="shared" si="25"/>
        <v>29</v>
      </c>
      <c r="P74" s="15">
        <f t="shared" si="22"/>
        <v>64.44444444444444</v>
      </c>
      <c r="Q74" s="19">
        <f t="shared" si="23"/>
        <v>2</v>
      </c>
      <c r="R74" s="19">
        <f t="shared" si="24"/>
        <v>0</v>
      </c>
    </row>
    <row r="75" spans="1:18" ht="15">
      <c r="A75" s="20">
        <v>32643</v>
      </c>
      <c r="B75" s="8"/>
      <c r="C75" s="8"/>
      <c r="D75" s="8"/>
      <c r="E75" s="8"/>
      <c r="F75" s="26"/>
      <c r="G75" s="26"/>
      <c r="H75" s="26"/>
      <c r="I75" s="21"/>
      <c r="J75" s="19">
        <f t="shared" si="19"/>
        <v>0</v>
      </c>
      <c r="K75" s="19">
        <f t="shared" si="20"/>
        <v>0</v>
      </c>
      <c r="L75" s="19">
        <f t="shared" si="18"/>
        <v>29</v>
      </c>
      <c r="M75" s="19">
        <f t="shared" si="18"/>
        <v>0</v>
      </c>
      <c r="N75" s="15">
        <f t="shared" si="21"/>
        <v>0</v>
      </c>
      <c r="O75" s="22">
        <f t="shared" si="25"/>
        <v>29</v>
      </c>
      <c r="P75" s="15">
        <f t="shared" si="22"/>
        <v>64.44444444444444</v>
      </c>
      <c r="Q75" s="19">
        <f t="shared" si="23"/>
        <v>0</v>
      </c>
      <c r="R75" s="19">
        <f t="shared" si="24"/>
        <v>0</v>
      </c>
    </row>
    <row r="76" spans="1:18" ht="15">
      <c r="A76" s="20">
        <v>32644</v>
      </c>
      <c r="B76" s="8"/>
      <c r="C76" s="8"/>
      <c r="D76" s="8"/>
      <c r="E76" s="8"/>
      <c r="F76" s="21"/>
      <c r="G76" s="21"/>
      <c r="H76" s="21"/>
      <c r="I76" s="21"/>
      <c r="J76" s="19">
        <f t="shared" si="19"/>
        <v>0</v>
      </c>
      <c r="K76" s="19">
        <f t="shared" si="20"/>
        <v>0</v>
      </c>
      <c r="L76" s="19">
        <f t="shared" si="18"/>
        <v>29</v>
      </c>
      <c r="M76" s="19">
        <f t="shared" si="18"/>
        <v>0</v>
      </c>
      <c r="N76" s="15">
        <f t="shared" si="21"/>
        <v>0</v>
      </c>
      <c r="O76" s="22">
        <f t="shared" si="25"/>
        <v>29</v>
      </c>
      <c r="P76" s="15">
        <f t="shared" si="22"/>
        <v>64.44444444444444</v>
      </c>
      <c r="Q76" s="19">
        <f t="shared" si="23"/>
        <v>0</v>
      </c>
      <c r="R76" s="19">
        <f t="shared" si="24"/>
        <v>0</v>
      </c>
    </row>
    <row r="77" spans="1:18" ht="15">
      <c r="A77" s="20">
        <v>32645</v>
      </c>
      <c r="B77" s="8"/>
      <c r="C77" s="8"/>
      <c r="D77" s="8"/>
      <c r="E77" s="8"/>
      <c r="F77" s="21"/>
      <c r="G77" s="26"/>
      <c r="H77" s="26"/>
      <c r="I77" s="26"/>
      <c r="J77" s="19">
        <f t="shared" si="19"/>
        <v>0</v>
      </c>
      <c r="K77" s="19">
        <f t="shared" si="20"/>
        <v>0</v>
      </c>
      <c r="L77" s="19">
        <f t="shared" si="18"/>
        <v>29</v>
      </c>
      <c r="M77" s="19">
        <f t="shared" si="18"/>
        <v>0</v>
      </c>
      <c r="N77" s="15">
        <f t="shared" si="21"/>
        <v>0</v>
      </c>
      <c r="O77" s="22">
        <f t="shared" si="25"/>
        <v>29</v>
      </c>
      <c r="P77" s="15">
        <f t="shared" si="22"/>
        <v>64.44444444444444</v>
      </c>
      <c r="Q77" s="19">
        <f t="shared" si="23"/>
        <v>0</v>
      </c>
      <c r="R77" s="19">
        <f t="shared" si="24"/>
        <v>0</v>
      </c>
    </row>
    <row r="78" spans="1:18" ht="15">
      <c r="A78" s="20">
        <v>32646</v>
      </c>
      <c r="B78" s="9">
        <v>1</v>
      </c>
      <c r="C78" s="9">
        <v>5</v>
      </c>
      <c r="D78" s="8"/>
      <c r="E78" s="8"/>
      <c r="F78" s="21"/>
      <c r="G78" s="21"/>
      <c r="H78" s="21"/>
      <c r="I78" s="21"/>
      <c r="J78" s="19">
        <f t="shared" si="19"/>
        <v>6</v>
      </c>
      <c r="K78" s="19">
        <f t="shared" si="20"/>
        <v>0</v>
      </c>
      <c r="L78" s="19">
        <f t="shared" si="18"/>
        <v>35</v>
      </c>
      <c r="M78" s="19">
        <f t="shared" si="18"/>
        <v>0</v>
      </c>
      <c r="N78" s="15">
        <f t="shared" si="21"/>
        <v>6</v>
      </c>
      <c r="O78" s="22">
        <f t="shared" si="25"/>
        <v>35</v>
      </c>
      <c r="P78" s="15">
        <f t="shared" si="22"/>
        <v>77.77777777777777</v>
      </c>
      <c r="Q78" s="19">
        <f t="shared" si="23"/>
        <v>6</v>
      </c>
      <c r="R78" s="19">
        <f t="shared" si="24"/>
        <v>0</v>
      </c>
    </row>
    <row r="79" spans="1:18" ht="15">
      <c r="A79" s="20">
        <v>32647</v>
      </c>
      <c r="B79" s="8"/>
      <c r="C79" s="8"/>
      <c r="D79" s="8"/>
      <c r="E79" s="8"/>
      <c r="F79" s="21"/>
      <c r="G79" s="21"/>
      <c r="H79" s="21"/>
      <c r="I79" s="21"/>
      <c r="J79" s="19">
        <f t="shared" si="19"/>
        <v>0</v>
      </c>
      <c r="K79" s="19">
        <f t="shared" si="20"/>
        <v>0</v>
      </c>
      <c r="L79" s="19">
        <f t="shared" si="18"/>
        <v>35</v>
      </c>
      <c r="M79" s="19">
        <f t="shared" si="18"/>
        <v>0</v>
      </c>
      <c r="N79" s="15">
        <f t="shared" si="21"/>
        <v>0</v>
      </c>
      <c r="O79" s="22">
        <f t="shared" si="25"/>
        <v>35</v>
      </c>
      <c r="P79" s="15">
        <f t="shared" si="22"/>
        <v>77.77777777777777</v>
      </c>
      <c r="Q79" s="19">
        <f t="shared" si="23"/>
        <v>0</v>
      </c>
      <c r="R79" s="19">
        <f t="shared" si="24"/>
        <v>0</v>
      </c>
    </row>
    <row r="80" spans="1:18" ht="15">
      <c r="A80" s="20">
        <v>32648</v>
      </c>
      <c r="B80" s="9">
        <v>1</v>
      </c>
      <c r="C80" s="8"/>
      <c r="D80" s="8"/>
      <c r="E80" s="8"/>
      <c r="F80" s="21"/>
      <c r="G80" s="26"/>
      <c r="H80" s="21"/>
      <c r="I80" s="21"/>
      <c r="J80" s="19">
        <f t="shared" si="19"/>
        <v>1</v>
      </c>
      <c r="K80" s="19">
        <f t="shared" si="20"/>
        <v>0</v>
      </c>
      <c r="L80" s="19">
        <f t="shared" si="18"/>
        <v>36</v>
      </c>
      <c r="M80" s="19">
        <f t="shared" si="18"/>
        <v>0</v>
      </c>
      <c r="N80" s="15">
        <f t="shared" si="21"/>
        <v>1</v>
      </c>
      <c r="O80" s="22">
        <f t="shared" si="25"/>
        <v>36</v>
      </c>
      <c r="P80" s="15">
        <f t="shared" si="22"/>
        <v>80</v>
      </c>
      <c r="Q80" s="19">
        <f t="shared" si="23"/>
        <v>1</v>
      </c>
      <c r="R80" s="19">
        <f t="shared" si="24"/>
        <v>0</v>
      </c>
    </row>
    <row r="81" spans="1:19" ht="15">
      <c r="A81" s="20">
        <v>32649</v>
      </c>
      <c r="B81" s="8"/>
      <c r="C81" s="8"/>
      <c r="D81" s="8"/>
      <c r="E81" s="8"/>
      <c r="F81" s="21"/>
      <c r="G81" s="21"/>
      <c r="H81" s="21"/>
      <c r="I81" s="21"/>
      <c r="J81" s="19">
        <f t="shared" si="19"/>
        <v>0</v>
      </c>
      <c r="K81" s="19">
        <f t="shared" si="20"/>
        <v>0</v>
      </c>
      <c r="L81" s="19">
        <f t="shared" si="18"/>
        <v>36</v>
      </c>
      <c r="M81" s="19">
        <f t="shared" si="18"/>
        <v>0</v>
      </c>
      <c r="N81" s="15">
        <f t="shared" si="21"/>
        <v>0</v>
      </c>
      <c r="O81" s="22">
        <f t="shared" si="25"/>
        <v>36</v>
      </c>
      <c r="P81" s="15">
        <f t="shared" si="22"/>
        <v>80</v>
      </c>
      <c r="Q81" s="19">
        <f t="shared" si="23"/>
        <v>0</v>
      </c>
      <c r="R81" s="19">
        <f t="shared" si="24"/>
        <v>0</v>
      </c>
      <c r="S81" s="18"/>
    </row>
    <row r="82" spans="1:18" ht="15">
      <c r="A82" s="20">
        <v>32650</v>
      </c>
      <c r="B82" s="8"/>
      <c r="C82" s="8"/>
      <c r="D82" s="8"/>
      <c r="E82" s="8"/>
      <c r="F82" s="21"/>
      <c r="G82" s="21"/>
      <c r="H82" s="21"/>
      <c r="I82" s="21"/>
      <c r="J82" s="19">
        <f t="shared" si="19"/>
        <v>0</v>
      </c>
      <c r="K82" s="19">
        <f t="shared" si="20"/>
        <v>0</v>
      </c>
      <c r="L82" s="19">
        <f t="shared" si="18"/>
        <v>36</v>
      </c>
      <c r="M82" s="19">
        <f t="shared" si="18"/>
        <v>0</v>
      </c>
      <c r="N82" s="15">
        <f t="shared" si="21"/>
        <v>0</v>
      </c>
      <c r="O82" s="22">
        <f t="shared" si="25"/>
        <v>36</v>
      </c>
      <c r="P82" s="15">
        <f t="shared" si="22"/>
        <v>80</v>
      </c>
      <c r="Q82" s="19">
        <f t="shared" si="23"/>
        <v>0</v>
      </c>
      <c r="R82" s="19">
        <f t="shared" si="24"/>
        <v>0</v>
      </c>
    </row>
    <row r="83" spans="1:18" ht="15">
      <c r="A83" s="20">
        <v>32651</v>
      </c>
      <c r="B83" s="8"/>
      <c r="C83" s="9">
        <v>2</v>
      </c>
      <c r="D83" s="8"/>
      <c r="E83" s="8"/>
      <c r="F83" s="21"/>
      <c r="G83" s="21"/>
      <c r="H83" s="21"/>
      <c r="I83" s="21"/>
      <c r="J83" s="19">
        <f t="shared" si="19"/>
        <v>2</v>
      </c>
      <c r="K83" s="19">
        <f t="shared" si="20"/>
        <v>0</v>
      </c>
      <c r="L83" s="19">
        <f t="shared" si="18"/>
        <v>38</v>
      </c>
      <c r="M83" s="19">
        <f t="shared" si="18"/>
        <v>0</v>
      </c>
      <c r="N83" s="15">
        <f t="shared" si="21"/>
        <v>2</v>
      </c>
      <c r="O83" s="22">
        <f t="shared" si="25"/>
        <v>38</v>
      </c>
      <c r="P83" s="15">
        <f t="shared" si="22"/>
        <v>84.44444444444444</v>
      </c>
      <c r="Q83" s="19">
        <f t="shared" si="23"/>
        <v>2</v>
      </c>
      <c r="R83" s="19">
        <f t="shared" si="24"/>
        <v>0</v>
      </c>
    </row>
    <row r="84" spans="1:18" ht="15">
      <c r="A84" s="20">
        <v>32652</v>
      </c>
      <c r="B84" s="8"/>
      <c r="C84" s="8"/>
      <c r="D84" s="8"/>
      <c r="E84" s="8"/>
      <c r="F84" s="21"/>
      <c r="G84" s="21"/>
      <c r="H84" s="21"/>
      <c r="I84" s="21"/>
      <c r="J84" s="19">
        <f t="shared" si="19"/>
        <v>0</v>
      </c>
      <c r="K84" s="19">
        <f t="shared" si="20"/>
        <v>0</v>
      </c>
      <c r="L84" s="19">
        <f t="shared" si="18"/>
        <v>38</v>
      </c>
      <c r="M84" s="19">
        <f t="shared" si="18"/>
        <v>0</v>
      </c>
      <c r="N84" s="15">
        <f t="shared" si="21"/>
        <v>0</v>
      </c>
      <c r="O84" s="22">
        <f t="shared" si="25"/>
        <v>38</v>
      </c>
      <c r="P84" s="15">
        <f t="shared" si="22"/>
        <v>84.44444444444444</v>
      </c>
      <c r="Q84" s="19">
        <f t="shared" si="23"/>
        <v>0</v>
      </c>
      <c r="R84" s="19">
        <f t="shared" si="24"/>
        <v>0</v>
      </c>
    </row>
    <row r="85" spans="1:18" ht="15">
      <c r="A85" s="20">
        <v>32653</v>
      </c>
      <c r="B85" s="8"/>
      <c r="C85" s="9">
        <v>2</v>
      </c>
      <c r="D85" s="8"/>
      <c r="E85" s="8"/>
      <c r="F85" s="21"/>
      <c r="G85" s="21"/>
      <c r="H85" s="21"/>
      <c r="I85" s="21"/>
      <c r="J85" s="19">
        <f t="shared" si="19"/>
        <v>2</v>
      </c>
      <c r="K85" s="19">
        <f t="shared" si="20"/>
        <v>0</v>
      </c>
      <c r="L85" s="19">
        <f aca="true" t="shared" si="26" ref="L85:M94">L84+J85</f>
        <v>40</v>
      </c>
      <c r="M85" s="19">
        <f t="shared" si="26"/>
        <v>0</v>
      </c>
      <c r="N85" s="15">
        <f t="shared" si="21"/>
        <v>2</v>
      </c>
      <c r="O85" s="22">
        <f t="shared" si="25"/>
        <v>40</v>
      </c>
      <c r="P85" s="15">
        <f t="shared" si="22"/>
        <v>88.88888888888889</v>
      </c>
      <c r="Q85" s="19">
        <f t="shared" si="23"/>
        <v>2</v>
      </c>
      <c r="R85" s="19">
        <f t="shared" si="24"/>
        <v>0</v>
      </c>
    </row>
    <row r="86" spans="1:18" ht="15">
      <c r="A86" s="20">
        <v>32654</v>
      </c>
      <c r="B86" s="8"/>
      <c r="C86" s="8"/>
      <c r="D86" s="8"/>
      <c r="E86" s="8"/>
      <c r="F86" s="21"/>
      <c r="G86" s="21"/>
      <c r="H86" s="21"/>
      <c r="I86" s="21"/>
      <c r="J86" s="19">
        <f t="shared" si="19"/>
        <v>0</v>
      </c>
      <c r="K86" s="19">
        <f t="shared" si="20"/>
        <v>0</v>
      </c>
      <c r="L86" s="19">
        <f t="shared" si="26"/>
        <v>40</v>
      </c>
      <c r="M86" s="19">
        <f t="shared" si="26"/>
        <v>0</v>
      </c>
      <c r="N86" s="15">
        <f t="shared" si="21"/>
        <v>0</v>
      </c>
      <c r="O86" s="22">
        <f t="shared" si="25"/>
        <v>40</v>
      </c>
      <c r="P86" s="15">
        <f t="shared" si="22"/>
        <v>88.88888888888889</v>
      </c>
      <c r="Q86" s="19">
        <f t="shared" si="23"/>
        <v>0</v>
      </c>
      <c r="R86" s="19">
        <f t="shared" si="24"/>
        <v>0</v>
      </c>
    </row>
    <row r="87" spans="1:18" ht="15">
      <c r="A87" s="20">
        <v>32655</v>
      </c>
      <c r="B87" s="8"/>
      <c r="C87" s="8"/>
      <c r="D87" s="8"/>
      <c r="E87" s="8"/>
      <c r="F87" s="21"/>
      <c r="G87" s="21"/>
      <c r="H87" s="21"/>
      <c r="I87" s="21"/>
      <c r="J87" s="19">
        <f t="shared" si="19"/>
        <v>0</v>
      </c>
      <c r="K87" s="19">
        <f t="shared" si="20"/>
        <v>0</v>
      </c>
      <c r="L87" s="19">
        <f t="shared" si="26"/>
        <v>40</v>
      </c>
      <c r="M87" s="19">
        <f t="shared" si="26"/>
        <v>0</v>
      </c>
      <c r="N87" s="15">
        <f t="shared" si="21"/>
        <v>0</v>
      </c>
      <c r="O87" s="22">
        <f t="shared" si="25"/>
        <v>40</v>
      </c>
      <c r="P87" s="15">
        <f t="shared" si="22"/>
        <v>88.88888888888889</v>
      </c>
      <c r="Q87" s="19">
        <f t="shared" si="23"/>
        <v>0</v>
      </c>
      <c r="R87" s="19">
        <f t="shared" si="24"/>
        <v>0</v>
      </c>
    </row>
    <row r="88" spans="1:18" ht="15">
      <c r="A88" s="20">
        <v>32656</v>
      </c>
      <c r="B88" s="8"/>
      <c r="C88" s="9">
        <v>2</v>
      </c>
      <c r="D88" s="8"/>
      <c r="E88" s="8"/>
      <c r="F88" s="21"/>
      <c r="G88" s="21"/>
      <c r="H88" s="21"/>
      <c r="I88" s="21"/>
      <c r="J88" s="19">
        <f t="shared" si="19"/>
        <v>2</v>
      </c>
      <c r="K88" s="19">
        <f t="shared" si="20"/>
        <v>0</v>
      </c>
      <c r="L88" s="19">
        <f t="shared" si="26"/>
        <v>42</v>
      </c>
      <c r="M88" s="19">
        <f t="shared" si="26"/>
        <v>0</v>
      </c>
      <c r="N88" s="15">
        <f t="shared" si="21"/>
        <v>2</v>
      </c>
      <c r="O88" s="22">
        <f t="shared" si="25"/>
        <v>42</v>
      </c>
      <c r="P88" s="15">
        <f t="shared" si="22"/>
        <v>93.33333333333333</v>
      </c>
      <c r="Q88" s="19">
        <f t="shared" si="23"/>
        <v>2</v>
      </c>
      <c r="R88" s="19">
        <f t="shared" si="24"/>
        <v>0</v>
      </c>
    </row>
    <row r="89" spans="1:18" ht="15">
      <c r="A89" s="20">
        <v>32657</v>
      </c>
      <c r="B89" s="8"/>
      <c r="C89" s="8"/>
      <c r="D89" s="8"/>
      <c r="E89" s="8"/>
      <c r="F89" s="21"/>
      <c r="G89" s="21"/>
      <c r="H89" s="21"/>
      <c r="I89" s="21"/>
      <c r="J89" s="19">
        <f t="shared" si="19"/>
        <v>0</v>
      </c>
      <c r="K89" s="19">
        <f t="shared" si="20"/>
        <v>0</v>
      </c>
      <c r="L89" s="19">
        <f t="shared" si="26"/>
        <v>42</v>
      </c>
      <c r="M89" s="19">
        <f t="shared" si="26"/>
        <v>0</v>
      </c>
      <c r="N89" s="15">
        <f t="shared" si="21"/>
        <v>0</v>
      </c>
      <c r="O89" s="22">
        <f t="shared" si="25"/>
        <v>42</v>
      </c>
      <c r="P89" s="15">
        <f t="shared" si="22"/>
        <v>93.33333333333333</v>
      </c>
      <c r="Q89" s="19">
        <f t="shared" si="23"/>
        <v>0</v>
      </c>
      <c r="R89" s="19">
        <f t="shared" si="24"/>
        <v>0</v>
      </c>
    </row>
    <row r="90" spans="1:18" ht="15">
      <c r="A90" s="20">
        <v>32658</v>
      </c>
      <c r="B90" s="8"/>
      <c r="C90" s="8"/>
      <c r="D90" s="8"/>
      <c r="E90" s="8"/>
      <c r="F90" s="21"/>
      <c r="G90" s="21"/>
      <c r="H90" s="21"/>
      <c r="I90" s="21"/>
      <c r="J90" s="19">
        <f t="shared" si="19"/>
        <v>0</v>
      </c>
      <c r="K90" s="19">
        <f t="shared" si="20"/>
        <v>0</v>
      </c>
      <c r="L90" s="19">
        <f t="shared" si="26"/>
        <v>42</v>
      </c>
      <c r="M90" s="19">
        <f t="shared" si="26"/>
        <v>0</v>
      </c>
      <c r="N90" s="15">
        <f t="shared" si="21"/>
        <v>0</v>
      </c>
      <c r="O90" s="22">
        <f t="shared" si="25"/>
        <v>42</v>
      </c>
      <c r="P90" s="15">
        <f t="shared" si="22"/>
        <v>93.33333333333333</v>
      </c>
      <c r="Q90" s="19">
        <f t="shared" si="23"/>
        <v>0</v>
      </c>
      <c r="R90" s="19">
        <f t="shared" si="24"/>
        <v>0</v>
      </c>
    </row>
    <row r="91" spans="1:18" ht="15">
      <c r="A91" s="20">
        <v>32659</v>
      </c>
      <c r="B91" s="8"/>
      <c r="C91" s="8"/>
      <c r="D91" s="8"/>
      <c r="E91" s="8"/>
      <c r="F91" s="21"/>
      <c r="G91" s="21"/>
      <c r="H91" s="21"/>
      <c r="I91" s="21"/>
      <c r="J91" s="19">
        <f t="shared" si="19"/>
        <v>0</v>
      </c>
      <c r="K91" s="19">
        <f t="shared" si="20"/>
        <v>0</v>
      </c>
      <c r="L91" s="19">
        <f t="shared" si="26"/>
        <v>42</v>
      </c>
      <c r="M91" s="19">
        <f t="shared" si="26"/>
        <v>0</v>
      </c>
      <c r="N91" s="15">
        <f t="shared" si="21"/>
        <v>0</v>
      </c>
      <c r="O91" s="22">
        <f t="shared" si="25"/>
        <v>42</v>
      </c>
      <c r="P91" s="15">
        <f t="shared" si="22"/>
        <v>93.33333333333333</v>
      </c>
      <c r="Q91" s="19">
        <f t="shared" si="23"/>
        <v>0</v>
      </c>
      <c r="R91" s="19">
        <f t="shared" si="24"/>
        <v>0</v>
      </c>
    </row>
    <row r="92" spans="1:18" ht="15">
      <c r="A92" s="20">
        <v>32660</v>
      </c>
      <c r="B92" s="8"/>
      <c r="C92" s="9">
        <v>3</v>
      </c>
      <c r="D92" s="8"/>
      <c r="E92" s="8"/>
      <c r="F92" s="21"/>
      <c r="G92" s="21"/>
      <c r="H92" s="21"/>
      <c r="I92" s="21"/>
      <c r="J92" s="19">
        <f t="shared" si="19"/>
        <v>3</v>
      </c>
      <c r="K92" s="19">
        <f t="shared" si="20"/>
        <v>0</v>
      </c>
      <c r="L92" s="19">
        <f t="shared" si="26"/>
        <v>45</v>
      </c>
      <c r="M92" s="19">
        <f t="shared" si="26"/>
        <v>0</v>
      </c>
      <c r="N92" s="15">
        <f t="shared" si="21"/>
        <v>3</v>
      </c>
      <c r="O92" s="22">
        <f t="shared" si="25"/>
        <v>45</v>
      </c>
      <c r="P92" s="15">
        <f t="shared" si="22"/>
        <v>100</v>
      </c>
      <c r="Q92" s="19">
        <f t="shared" si="23"/>
        <v>3</v>
      </c>
      <c r="R92" s="19">
        <f t="shared" si="24"/>
        <v>0</v>
      </c>
    </row>
    <row r="93" spans="1:18" ht="15">
      <c r="A93" s="20">
        <v>32661</v>
      </c>
      <c r="B93" s="8"/>
      <c r="C93" s="8"/>
      <c r="D93" s="8"/>
      <c r="E93" s="8"/>
      <c r="F93" s="21"/>
      <c r="G93" s="21"/>
      <c r="H93" s="21"/>
      <c r="I93" s="21"/>
      <c r="J93" s="19">
        <f t="shared" si="19"/>
        <v>0</v>
      </c>
      <c r="K93" s="19">
        <f t="shared" si="20"/>
        <v>0</v>
      </c>
      <c r="L93" s="19">
        <f t="shared" si="26"/>
        <v>45</v>
      </c>
      <c r="M93" s="19">
        <f t="shared" si="26"/>
        <v>0</v>
      </c>
      <c r="N93" s="15">
        <f t="shared" si="21"/>
        <v>0</v>
      </c>
      <c r="O93" s="22">
        <f t="shared" si="25"/>
        <v>45</v>
      </c>
      <c r="P93" s="15">
        <f t="shared" si="22"/>
        <v>100</v>
      </c>
      <c r="Q93" s="19">
        <f t="shared" si="23"/>
        <v>0</v>
      </c>
      <c r="R93" s="19">
        <f t="shared" si="24"/>
        <v>0</v>
      </c>
    </row>
    <row r="94" spans="1:18" ht="15">
      <c r="A94" s="20">
        <v>32662</v>
      </c>
      <c r="B94" s="8"/>
      <c r="C94" s="8"/>
      <c r="D94" s="8"/>
      <c r="E94" s="8"/>
      <c r="F94" s="21"/>
      <c r="G94" s="21"/>
      <c r="H94" s="21"/>
      <c r="I94" s="21"/>
      <c r="J94" s="19">
        <f t="shared" si="19"/>
        <v>0</v>
      </c>
      <c r="K94" s="19">
        <f t="shared" si="20"/>
        <v>0</v>
      </c>
      <c r="L94" s="19">
        <f t="shared" si="26"/>
        <v>45</v>
      </c>
      <c r="M94" s="19">
        <f t="shared" si="26"/>
        <v>0</v>
      </c>
      <c r="N94" s="15">
        <f t="shared" si="21"/>
        <v>0</v>
      </c>
      <c r="O94" s="22">
        <f t="shared" si="25"/>
        <v>45</v>
      </c>
      <c r="P94" s="15">
        <f t="shared" si="22"/>
        <v>100</v>
      </c>
      <c r="Q94" s="19">
        <f t="shared" si="23"/>
        <v>0</v>
      </c>
      <c r="R94" s="19">
        <f t="shared" si="24"/>
        <v>0</v>
      </c>
    </row>
    <row r="95" spans="1:19" ht="15">
      <c r="A95" s="20"/>
      <c r="B95" s="8"/>
      <c r="C95" s="8"/>
      <c r="D95" s="8"/>
      <c r="E95" s="8"/>
      <c r="F95" s="14"/>
      <c r="G95" s="14"/>
      <c r="H95" s="14"/>
      <c r="I95" s="14"/>
      <c r="J95" s="19"/>
      <c r="K95" s="19"/>
      <c r="L95" s="19"/>
      <c r="M95" s="19"/>
      <c r="N95" s="15"/>
      <c r="O95" s="22"/>
      <c r="P95" s="15"/>
      <c r="Q95" s="19"/>
      <c r="R95" s="19"/>
      <c r="S95" s="18"/>
    </row>
    <row r="96" spans="1:18" ht="15">
      <c r="A96" s="17" t="s">
        <v>56</v>
      </c>
      <c r="B96" s="8"/>
      <c r="C96" s="8"/>
      <c r="D96" s="8"/>
      <c r="E96" s="8"/>
      <c r="F96" s="19">
        <f aca="true" t="shared" si="27" ref="F96:K96">SUM(F4:F94)</f>
        <v>0</v>
      </c>
      <c r="G96" s="19">
        <f t="shared" si="27"/>
        <v>0</v>
      </c>
      <c r="H96" s="19">
        <f t="shared" si="27"/>
        <v>0</v>
      </c>
      <c r="I96" s="19">
        <f t="shared" si="27"/>
        <v>0</v>
      </c>
      <c r="J96" s="19">
        <f t="shared" si="27"/>
        <v>45</v>
      </c>
      <c r="K96" s="19">
        <f t="shared" si="27"/>
        <v>0</v>
      </c>
      <c r="L96" s="19"/>
      <c r="M96" s="19"/>
      <c r="N96" s="19">
        <f>SUM(N4:N94)</f>
        <v>45</v>
      </c>
      <c r="O96" s="19"/>
      <c r="P96" s="19"/>
      <c r="Q96" s="19">
        <f>SUM(Q4:Q94)</f>
        <v>46</v>
      </c>
      <c r="R96" s="19">
        <f>SUM(R4:R94)</f>
        <v>1</v>
      </c>
    </row>
    <row r="97" spans="1:18" ht="15">
      <c r="A97" s="20"/>
      <c r="B97" s="8"/>
      <c r="C97" s="8"/>
      <c r="D97" s="8"/>
      <c r="E97" s="8"/>
      <c r="F97" s="14"/>
      <c r="G97" s="14"/>
      <c r="H97" s="14"/>
      <c r="I97" s="14"/>
      <c r="J97" s="19"/>
      <c r="K97" s="19"/>
      <c r="L97" s="19"/>
      <c r="M97" s="19"/>
      <c r="N97" s="15"/>
      <c r="O97" s="22"/>
      <c r="P97" s="15"/>
      <c r="Q97" s="19"/>
      <c r="R97" s="19"/>
    </row>
    <row r="98" spans="1:18" ht="15">
      <c r="A98" s="20"/>
      <c r="B98" s="14"/>
      <c r="C98" s="14"/>
      <c r="D98" s="14"/>
      <c r="E98" s="14"/>
      <c r="F98" s="14"/>
      <c r="G98" s="14"/>
      <c r="H98" s="14"/>
      <c r="I98" s="14"/>
      <c r="J98" s="19"/>
      <c r="K98" s="19"/>
      <c r="L98" s="19"/>
      <c r="M98" s="19"/>
      <c r="N98" s="15"/>
      <c r="O98" s="22"/>
      <c r="P98" s="15"/>
      <c r="Q98" s="19"/>
      <c r="R98" s="19"/>
    </row>
    <row r="99" spans="1:18" ht="15">
      <c r="A99" s="20"/>
      <c r="B99" s="14"/>
      <c r="C99" s="14"/>
      <c r="D99" s="14"/>
      <c r="E99" s="14"/>
      <c r="F99" s="14"/>
      <c r="G99" s="14"/>
      <c r="H99" s="14"/>
      <c r="I99" s="14"/>
      <c r="J99" s="19"/>
      <c r="K99" s="19"/>
      <c r="L99" s="19"/>
      <c r="M99" s="19"/>
      <c r="N99" s="15"/>
      <c r="O99" s="22"/>
      <c r="P99" s="15"/>
      <c r="Q99" s="19"/>
      <c r="R99" s="19"/>
    </row>
    <row r="100" spans="1:18" ht="15">
      <c r="A100" s="20"/>
      <c r="B100" s="14"/>
      <c r="C100" s="14"/>
      <c r="D100" s="14"/>
      <c r="E100" s="14"/>
      <c r="F100" s="14"/>
      <c r="G100" s="14"/>
      <c r="H100" s="14"/>
      <c r="I100" s="14"/>
      <c r="J100" s="19"/>
      <c r="K100" s="19"/>
      <c r="L100" s="19"/>
      <c r="M100" s="19"/>
      <c r="N100" s="15"/>
      <c r="O100" s="22"/>
      <c r="P100" s="15"/>
      <c r="Q100" s="19"/>
      <c r="R100" s="19"/>
    </row>
    <row r="101" spans="1:18" ht="15">
      <c r="A101" s="20"/>
      <c r="B101" s="14"/>
      <c r="C101" s="28"/>
      <c r="D101" s="28"/>
      <c r="E101" s="28"/>
      <c r="F101" s="14"/>
      <c r="G101" s="28"/>
      <c r="H101" s="28"/>
      <c r="I101" s="28"/>
      <c r="J101" s="19"/>
      <c r="K101" s="19"/>
      <c r="L101" s="19"/>
      <c r="M101" s="19"/>
      <c r="N101" s="15"/>
      <c r="O101" s="22"/>
      <c r="P101" s="15"/>
      <c r="Q101" s="19"/>
      <c r="R101" s="19"/>
    </row>
    <row r="102" spans="1:18" ht="12.75">
      <c r="A102" s="29"/>
      <c r="N102" s="15"/>
      <c r="R102" s="15"/>
    </row>
    <row r="103" spans="1:18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ht="12.75">
      <c r="R104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&amp;LFlight trap data: Gainesville, Fla. (T. J. Walker)&amp;C&amp;R&amp;D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2000-05-19T15:38:50Z</cp:lastPrinted>
  <dcterms:created xsi:type="dcterms:W3CDTF">2000-05-10T14:59:20Z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